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iklas\Documents\USM 2023-2024\"/>
    </mc:Choice>
  </mc:AlternateContent>
  <xr:revisionPtr revIDLastSave="0" documentId="13_ncr:1_{A888FA26-65C3-4F0E-B288-ACB470FEBB8C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KF steg 1 P18" sheetId="4" r:id="rId1"/>
    <sheet name="KF steg 1 F18" sheetId="1" r:id="rId2"/>
    <sheet name="KF steg 1 F16 " sheetId="11" r:id="rId3"/>
    <sheet name="KF steg 1 P16" sheetId="8" r:id="rId4"/>
    <sheet name="KF steg 1 P14" sheetId="15" r:id="rId5"/>
    <sheet name="KF steg 1 F14" sheetId="16" r:id="rId6"/>
  </sheets>
  <definedNames>
    <definedName name="_xlnm._FilterDatabase" localSheetId="5" hidden="1">'KF steg 1 F14'!$A$3:$J$132</definedName>
    <definedName name="_xlnm._FilterDatabase" localSheetId="2" hidden="1">'KF steg 1 F16 '!$A$3:$J$106</definedName>
    <definedName name="_xlnm._FilterDatabase" localSheetId="1" hidden="1">'KF steg 1 F18'!$A$3:$J$71</definedName>
    <definedName name="_xlnm._FilterDatabase" localSheetId="4" hidden="1">'KF steg 1 P14'!$A$3:$J$98</definedName>
    <definedName name="_xlnm._FilterDatabase" localSheetId="3" hidden="1">'KF steg 1 P16'!$A$3:$J$88</definedName>
    <definedName name="_xlnm._FilterDatabase" localSheetId="0" hidden="1">'KF steg 1 P18'!$A$3:$J$70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96" i="15" l="1"/>
  <c r="H97" i="15" s="1"/>
  <c r="H98" i="15" s="1"/>
  <c r="H95" i="15"/>
  <c r="H74" i="15"/>
  <c r="H73" i="15"/>
  <c r="H72" i="15"/>
  <c r="H67" i="15"/>
  <c r="H66" i="15"/>
  <c r="H65" i="15"/>
  <c r="H58" i="15"/>
  <c r="H57" i="15"/>
  <c r="H55" i="15"/>
  <c r="H54" i="15"/>
  <c r="H53" i="15"/>
  <c r="H52" i="15"/>
  <c r="H42" i="15"/>
  <c r="H41" i="15"/>
  <c r="H39" i="15"/>
  <c r="H38" i="15"/>
  <c r="H37" i="15"/>
  <c r="H35" i="15"/>
  <c r="H34" i="15"/>
  <c r="H33" i="15"/>
  <c r="H27" i="15"/>
  <c r="H26" i="15"/>
  <c r="H25" i="15"/>
  <c r="H19" i="15"/>
  <c r="H18" i="15"/>
  <c r="H17" i="15"/>
  <c r="H15" i="15"/>
  <c r="H14" i="15"/>
  <c r="H13" i="15"/>
  <c r="F25" i="11"/>
  <c r="F92" i="11"/>
  <c r="F129" i="16"/>
  <c r="F116" i="16"/>
  <c r="F117" i="16"/>
  <c r="F132" i="16"/>
  <c r="F114" i="16"/>
  <c r="F81" i="16"/>
  <c r="H45" i="16"/>
  <c r="H46" i="16" s="1"/>
  <c r="H13" i="16"/>
  <c r="H14" i="16" s="1"/>
  <c r="H15" i="16" s="1"/>
  <c r="H16" i="16" s="1"/>
  <c r="H4" i="16"/>
  <c r="H8" i="16"/>
  <c r="H9" i="16" s="1"/>
  <c r="H10" i="16" s="1"/>
  <c r="H11" i="16" s="1"/>
  <c r="H17" i="16"/>
  <c r="H18" i="16" s="1"/>
  <c r="H19" i="16" s="1"/>
  <c r="H20" i="16" s="1"/>
  <c r="H21" i="16"/>
  <c r="H22" i="16" s="1"/>
  <c r="H23" i="16" s="1"/>
  <c r="H24" i="16" s="1"/>
  <c r="H40" i="16"/>
  <c r="H41" i="16" s="1"/>
  <c r="H42" i="16" s="1"/>
  <c r="H43" i="16" s="1"/>
  <c r="H44" i="16"/>
  <c r="H52" i="16"/>
  <c r="H53" i="16" s="1"/>
  <c r="H54" i="16" s="1"/>
  <c r="H55" i="16" s="1"/>
  <c r="H56" i="16"/>
  <c r="H57" i="16" s="1"/>
  <c r="H58" i="16" s="1"/>
  <c r="H59" i="16" s="1"/>
  <c r="H70" i="16"/>
  <c r="H71" i="16" s="1"/>
  <c r="H72" i="16" s="1"/>
  <c r="H73" i="16" s="1"/>
  <c r="H74" i="16"/>
  <c r="H75" i="16" s="1"/>
  <c r="H76" i="16" s="1"/>
  <c r="H77" i="16"/>
  <c r="H78" i="16" s="1"/>
  <c r="H79" i="16" s="1"/>
  <c r="H80" i="16" s="1"/>
  <c r="H81" i="16"/>
  <c r="H82" i="16" s="1"/>
  <c r="H83" i="16" s="1"/>
  <c r="H84" i="16" s="1"/>
  <c r="H90" i="16"/>
  <c r="H91" i="16" s="1"/>
  <c r="H92" i="16" s="1"/>
  <c r="H93" i="16" s="1"/>
  <c r="H94" i="16" s="1"/>
  <c r="H95" i="16"/>
  <c r="H96" i="16" s="1"/>
  <c r="H97" i="16" s="1"/>
  <c r="H98" i="16" s="1"/>
  <c r="H104" i="16"/>
  <c r="H105" i="16" s="1"/>
  <c r="H106" i="16" s="1"/>
  <c r="H107" i="16" s="1"/>
  <c r="H128" i="16"/>
  <c r="H129" i="16" s="1"/>
  <c r="H130" i="16" s="1"/>
  <c r="H131" i="16" s="1"/>
  <c r="H132" i="16" s="1"/>
  <c r="H123" i="16"/>
  <c r="H124" i="16" s="1"/>
  <c r="H125" i="16" s="1"/>
  <c r="H126" i="16" s="1"/>
  <c r="H127" i="16" s="1"/>
  <c r="H118" i="16"/>
  <c r="H119" i="16" s="1"/>
  <c r="H120" i="16" s="1"/>
  <c r="H121" i="16" s="1"/>
  <c r="H122" i="16" s="1"/>
  <c r="H113" i="16"/>
  <c r="H114" i="16" s="1"/>
  <c r="H115" i="16" s="1"/>
  <c r="H116" i="16" s="1"/>
  <c r="H117" i="16" s="1"/>
  <c r="H108" i="16"/>
  <c r="H109" i="16" s="1"/>
  <c r="H110" i="16" s="1"/>
  <c r="H111" i="16" s="1"/>
  <c r="H112" i="16" s="1"/>
  <c r="H100" i="16"/>
  <c r="H101" i="16" s="1"/>
  <c r="H102" i="16" s="1"/>
  <c r="H103" i="16" s="1"/>
  <c r="H85" i="16"/>
  <c r="H86" i="16" s="1"/>
  <c r="H87" i="16" s="1"/>
  <c r="H88" i="16" s="1"/>
  <c r="H89" i="16" s="1"/>
  <c r="H65" i="16"/>
  <c r="H66" i="16" s="1"/>
  <c r="H67" i="16" s="1"/>
  <c r="H68" i="16" s="1"/>
  <c r="H69" i="16" s="1"/>
  <c r="H60" i="16"/>
  <c r="H61" i="16" s="1"/>
  <c r="H62" i="16" s="1"/>
  <c r="H63" i="16" s="1"/>
  <c r="H64" i="16" s="1"/>
  <c r="H47" i="16"/>
  <c r="H48" i="16" s="1"/>
  <c r="H49" i="16" s="1"/>
  <c r="H50" i="16" s="1"/>
  <c r="H51" i="16" s="1"/>
  <c r="H35" i="16"/>
  <c r="H36" i="16" s="1"/>
  <c r="H37" i="16" s="1"/>
  <c r="H38" i="16" s="1"/>
  <c r="H39" i="16" s="1"/>
  <c r="H30" i="16"/>
  <c r="H31" i="16" s="1"/>
  <c r="H32" i="16" s="1"/>
  <c r="H33" i="16" s="1"/>
  <c r="H34" i="16" s="1"/>
  <c r="H25" i="16"/>
  <c r="H26" i="16" s="1"/>
  <c r="H27" i="16" s="1"/>
  <c r="H28" i="16" s="1"/>
  <c r="H29" i="16" s="1"/>
  <c r="H12" i="16"/>
  <c r="F73" i="16"/>
  <c r="F131" i="16"/>
  <c r="F121" i="16"/>
  <c r="F120" i="16"/>
  <c r="F104" i="16"/>
  <c r="F96" i="16"/>
  <c r="F94" i="16"/>
  <c r="F86" i="16"/>
  <c r="F87" i="16"/>
  <c r="F85" i="16"/>
  <c r="F82" i="16"/>
  <c r="F79" i="16"/>
  <c r="F78" i="16"/>
  <c r="F77" i="16"/>
  <c r="F71" i="16"/>
  <c r="F67" i="16"/>
  <c r="F58" i="16"/>
  <c r="F54" i="16"/>
  <c r="F51" i="16"/>
  <c r="F49" i="16"/>
  <c r="F60" i="16"/>
  <c r="F59" i="16"/>
  <c r="F91" i="16"/>
  <c r="F64" i="16"/>
  <c r="F31" i="16"/>
  <c r="F26" i="16"/>
  <c r="F27" i="16"/>
  <c r="F24" i="16"/>
  <c r="F22" i="16"/>
  <c r="F20" i="16"/>
  <c r="F15" i="16"/>
  <c r="F102" i="16"/>
  <c r="F107" i="16"/>
  <c r="H5" i="16" l="1"/>
  <c r="H6" i="16" s="1"/>
  <c r="H7" i="16" s="1"/>
  <c r="H5" i="15"/>
  <c r="H6" i="15" s="1"/>
  <c r="H7" i="15" s="1"/>
  <c r="H16" i="15"/>
  <c r="H4" i="15"/>
  <c r="H8" i="15"/>
  <c r="H9" i="15" s="1"/>
  <c r="H10" i="15" s="1"/>
  <c r="H11" i="15" s="1"/>
  <c r="H12" i="15"/>
  <c r="H20" i="15"/>
  <c r="H21" i="15" s="1"/>
  <c r="H22" i="15" s="1"/>
  <c r="H23" i="15" s="1"/>
  <c r="H24" i="15"/>
  <c r="H28" i="15"/>
  <c r="H29" i="15" s="1"/>
  <c r="H30" i="15" s="1"/>
  <c r="H31" i="15" s="1"/>
  <c r="H32" i="15"/>
  <c r="H36" i="15"/>
  <c r="H40" i="15"/>
  <c r="H43" i="15"/>
  <c r="H44" i="15" s="1"/>
  <c r="H45" i="15" s="1"/>
  <c r="H46" i="15" s="1"/>
  <c r="H47" i="15"/>
  <c r="H48" i="15" s="1"/>
  <c r="H49" i="15" s="1"/>
  <c r="H50" i="15" s="1"/>
  <c r="H56" i="15"/>
  <c r="H64" i="15"/>
  <c r="H68" i="15"/>
  <c r="H69" i="15" s="1"/>
  <c r="H70" i="15" s="1"/>
  <c r="H71" i="15"/>
  <c r="H80" i="15"/>
  <c r="H81" i="15" s="1"/>
  <c r="H82" i="15" s="1"/>
  <c r="H83" i="15" s="1"/>
  <c r="H84" i="15"/>
  <c r="H85" i="15" s="1"/>
  <c r="H86" i="15" s="1"/>
  <c r="H87" i="15" s="1"/>
  <c r="H88" i="15"/>
  <c r="H89" i="15" s="1"/>
  <c r="H90" i="15" s="1"/>
  <c r="H91" i="15" s="1"/>
  <c r="H92" i="15"/>
  <c r="H93" i="15" s="1"/>
  <c r="H94" i="15" s="1"/>
  <c r="H75" i="15"/>
  <c r="H76" i="15" s="1"/>
  <c r="H77" i="15" s="1"/>
  <c r="H78" i="15" s="1"/>
  <c r="H79" i="15" s="1"/>
  <c r="H59" i="15"/>
  <c r="H60" i="15" s="1"/>
  <c r="H61" i="15" s="1"/>
  <c r="H62" i="15" s="1"/>
  <c r="H63" i="15" s="1"/>
  <c r="H51" i="15"/>
  <c r="F90" i="15"/>
  <c r="F87" i="15"/>
  <c r="F83" i="15"/>
  <c r="F53" i="15"/>
  <c r="F31" i="15"/>
  <c r="F16" i="15"/>
  <c r="F42" i="15"/>
  <c r="F40" i="15"/>
  <c r="F91" i="15"/>
  <c r="F89" i="15"/>
  <c r="F85" i="15"/>
  <c r="F81" i="15"/>
  <c r="F84" i="15"/>
  <c r="F96" i="15"/>
  <c r="F80" i="15"/>
  <c r="F66" i="15"/>
  <c r="F63" i="15"/>
  <c r="F52" i="15"/>
  <c r="F74" i="15"/>
  <c r="F72" i="15"/>
  <c r="F68" i="15"/>
  <c r="F65" i="15"/>
  <c r="F97" i="15"/>
  <c r="F38" i="15"/>
  <c r="F29" i="15"/>
  <c r="F88" i="15"/>
  <c r="F24" i="15"/>
  <c r="F22" i="15"/>
  <c r="F23" i="15"/>
  <c r="F14" i="15"/>
  <c r="F12" i="15"/>
  <c r="F11" i="15"/>
  <c r="F10" i="15"/>
  <c r="F36" i="15"/>
  <c r="F89" i="8"/>
  <c r="F73" i="8"/>
  <c r="H63" i="8"/>
  <c r="H64" i="8" s="1"/>
  <c r="H65" i="8" s="1"/>
  <c r="H50" i="8"/>
  <c r="H51" i="8" s="1"/>
  <c r="H52" i="8" s="1"/>
  <c r="H10" i="8"/>
  <c r="H11" i="8" s="1"/>
  <c r="H12" i="8" s="1"/>
  <c r="H13" i="8" s="1"/>
  <c r="H4" i="8"/>
  <c r="H5" i="8" s="1"/>
  <c r="H6" i="8" s="1"/>
  <c r="H7" i="8" s="1"/>
  <c r="H8" i="8" s="1"/>
  <c r="H9" i="8"/>
  <c r="H14" i="8"/>
  <c r="H15" i="8" s="1"/>
  <c r="H16" i="8" s="1"/>
  <c r="H17" i="8" s="1"/>
  <c r="H18" i="8" s="1"/>
  <c r="H27" i="8"/>
  <c r="H28" i="8" s="1"/>
  <c r="H29" i="8" s="1"/>
  <c r="H30" i="8" s="1"/>
  <c r="H31" i="8" s="1"/>
  <c r="H32" i="8"/>
  <c r="H33" i="8" s="1"/>
  <c r="H34" i="8" s="1"/>
  <c r="H35" i="8" s="1"/>
  <c r="H36" i="8" s="1"/>
  <c r="H53" i="8"/>
  <c r="H54" i="8" s="1"/>
  <c r="H55" i="8" s="1"/>
  <c r="H56" i="8" s="1"/>
  <c r="H57" i="8" s="1"/>
  <c r="F57" i="8"/>
  <c r="F56" i="8"/>
  <c r="H75" i="8"/>
  <c r="H76" i="8" s="1"/>
  <c r="H77" i="8" s="1"/>
  <c r="H78" i="8" s="1"/>
  <c r="H79" i="8" s="1"/>
  <c r="H70" i="8"/>
  <c r="H71" i="8" s="1"/>
  <c r="H72" i="8" s="1"/>
  <c r="H73" i="8" s="1"/>
  <c r="H74" i="8" s="1"/>
  <c r="H80" i="8"/>
  <c r="H81" i="8" s="1"/>
  <c r="H82" i="8" s="1"/>
  <c r="H83" i="8" s="1"/>
  <c r="H84" i="8" s="1"/>
  <c r="H85" i="8"/>
  <c r="H86" i="8" s="1"/>
  <c r="H87" i="8" s="1"/>
  <c r="H88" i="8" s="1"/>
  <c r="H66" i="8"/>
  <c r="H67" i="8" s="1"/>
  <c r="H68" i="8" s="1"/>
  <c r="H69" i="8" s="1"/>
  <c r="H62" i="8"/>
  <c r="H58" i="8"/>
  <c r="H59" i="8" s="1"/>
  <c r="H60" i="8" s="1"/>
  <c r="H61" i="8" s="1"/>
  <c r="H49" i="8"/>
  <c r="H45" i="8"/>
  <c r="H46" i="8" s="1"/>
  <c r="H47" i="8" s="1"/>
  <c r="H48" i="8" s="1"/>
  <c r="H41" i="8"/>
  <c r="H42" i="8" s="1"/>
  <c r="H37" i="8"/>
  <c r="H38" i="8" s="1"/>
  <c r="H39" i="8" s="1"/>
  <c r="H40" i="8" s="1"/>
  <c r="H23" i="8"/>
  <c r="H24" i="8" s="1"/>
  <c r="H25" i="8" s="1"/>
  <c r="H26" i="8" s="1"/>
  <c r="H19" i="8"/>
  <c r="H20" i="8" s="1"/>
  <c r="H21" i="8" s="1"/>
  <c r="H22" i="8" s="1"/>
  <c r="F87" i="8"/>
  <c r="F85" i="8"/>
  <c r="F75" i="8"/>
  <c r="F64" i="8"/>
  <c r="F54" i="8"/>
  <c r="F53" i="8"/>
  <c r="F49" i="8"/>
  <c r="F44" i="8"/>
  <c r="F41" i="8"/>
  <c r="F40" i="8"/>
  <c r="F35" i="8"/>
  <c r="F28" i="8"/>
  <c r="F30" i="8"/>
  <c r="F37" i="8"/>
  <c r="F20" i="8"/>
  <c r="F86" i="8"/>
  <c r="F14" i="8"/>
  <c r="F12" i="8"/>
  <c r="F13" i="8"/>
  <c r="F4" i="8"/>
  <c r="H18" i="11"/>
  <c r="H19" i="11" s="1"/>
  <c r="H20" i="11" s="1"/>
  <c r="H21" i="11" s="1"/>
  <c r="H22" i="11" s="1"/>
  <c r="H13" i="11"/>
  <c r="H14" i="11" s="1"/>
  <c r="H15" i="11" s="1"/>
  <c r="H16" i="11" s="1"/>
  <c r="H17" i="11" s="1"/>
  <c r="H8" i="11"/>
  <c r="H9" i="11" s="1"/>
  <c r="H10" i="11" s="1"/>
  <c r="H11" i="11" s="1"/>
  <c r="H12" i="11" s="1"/>
  <c r="H31" i="11"/>
  <c r="H32" i="11" s="1"/>
  <c r="H33" i="11" s="1"/>
  <c r="H34" i="11" s="1"/>
  <c r="H35" i="11" s="1"/>
  <c r="H44" i="11"/>
  <c r="H49" i="11"/>
  <c r="H50" i="11" s="1"/>
  <c r="H51" i="11" s="1"/>
  <c r="H52" i="11" s="1"/>
  <c r="H53" i="11" s="1"/>
  <c r="H54" i="11"/>
  <c r="H55" i="11" s="1"/>
  <c r="H56" i="11" s="1"/>
  <c r="H57" i="11" s="1"/>
  <c r="H58" i="11" s="1"/>
  <c r="H63" i="11"/>
  <c r="H64" i="11" s="1"/>
  <c r="H65" i="11" s="1"/>
  <c r="H66" i="11" s="1"/>
  <c r="H67" i="11" s="1"/>
  <c r="H72" i="11"/>
  <c r="H73" i="11" s="1"/>
  <c r="H74" i="11" s="1"/>
  <c r="H75" i="11" s="1"/>
  <c r="H76" i="11" s="1"/>
  <c r="H81" i="11"/>
  <c r="H82" i="11" s="1"/>
  <c r="H83" i="11" s="1"/>
  <c r="H84" i="11" s="1"/>
  <c r="H85" i="11" s="1"/>
  <c r="H94" i="11"/>
  <c r="H95" i="11" s="1"/>
  <c r="H96" i="11" s="1"/>
  <c r="H97" i="11" s="1"/>
  <c r="H98" i="11" s="1"/>
  <c r="H104" i="11"/>
  <c r="H105" i="11" s="1"/>
  <c r="H106" i="11" s="1"/>
  <c r="H100" i="11"/>
  <c r="H101" i="11" s="1"/>
  <c r="H102" i="11" s="1"/>
  <c r="H69" i="11"/>
  <c r="H70" i="11" s="1"/>
  <c r="H71" i="11" s="1"/>
  <c r="H45" i="11"/>
  <c r="H46" i="11" s="1"/>
  <c r="H47" i="11" s="1"/>
  <c r="H48" i="11" s="1"/>
  <c r="H41" i="11"/>
  <c r="H42" i="11" s="1"/>
  <c r="H43" i="11" s="1"/>
  <c r="H103" i="11"/>
  <c r="H99" i="11"/>
  <c r="H90" i="11"/>
  <c r="H91" i="11" s="1"/>
  <c r="H92" i="11" s="1"/>
  <c r="H93" i="11" s="1"/>
  <c r="H86" i="11"/>
  <c r="H87" i="11" s="1"/>
  <c r="H88" i="11" s="1"/>
  <c r="H89" i="11" s="1"/>
  <c r="H77" i="11"/>
  <c r="H78" i="11" s="1"/>
  <c r="H79" i="11" s="1"/>
  <c r="H80" i="11" s="1"/>
  <c r="H68" i="11"/>
  <c r="H59" i="11"/>
  <c r="H60" i="11" s="1"/>
  <c r="H61" i="11" s="1"/>
  <c r="H62" i="11" s="1"/>
  <c r="H40" i="11"/>
  <c r="H36" i="11"/>
  <c r="H37" i="11" s="1"/>
  <c r="H38" i="11" s="1"/>
  <c r="H39" i="11" s="1"/>
  <c r="H27" i="11"/>
  <c r="H28" i="11" s="1"/>
  <c r="H29" i="11" s="1"/>
  <c r="H30" i="11" s="1"/>
  <c r="H23" i="11"/>
  <c r="H24" i="11" s="1"/>
  <c r="H25" i="11" s="1"/>
  <c r="H26" i="11" s="1"/>
  <c r="H4" i="11"/>
  <c r="H5" i="11" s="1"/>
  <c r="H6" i="11" s="1"/>
  <c r="H7" i="11" s="1"/>
  <c r="F5" i="11"/>
  <c r="F32" i="11"/>
  <c r="F24" i="11"/>
  <c r="F8" i="11"/>
  <c r="F9" i="11"/>
  <c r="F7" i="11"/>
  <c r="F58" i="11"/>
  <c r="F46" i="11"/>
  <c r="F40" i="11"/>
  <c r="F38" i="11"/>
  <c r="F66" i="11"/>
  <c r="F72" i="11"/>
  <c r="F79" i="11"/>
  <c r="F87" i="11"/>
  <c r="F90" i="11"/>
  <c r="F101" i="11"/>
  <c r="F93" i="11"/>
  <c r="F70" i="11"/>
  <c r="F61" i="11"/>
  <c r="F75" i="11"/>
  <c r="F88" i="11"/>
  <c r="F17" i="11"/>
  <c r="F62" i="4"/>
  <c r="H12" i="1"/>
  <c r="H13" i="1" s="1"/>
  <c r="H14" i="1" s="1"/>
  <c r="H15" i="1" s="1"/>
  <c r="H16" i="1" s="1"/>
  <c r="H21" i="1"/>
  <c r="H22" i="1" s="1"/>
  <c r="H23" i="1" s="1"/>
  <c r="H24" i="1" s="1"/>
  <c r="H25" i="1" s="1"/>
  <c r="H26" i="1"/>
  <c r="H27" i="1" s="1"/>
  <c r="H28" i="1" s="1"/>
  <c r="H29" i="1" s="1"/>
  <c r="H30" i="1" s="1"/>
  <c r="H31" i="1"/>
  <c r="H32" i="1" s="1"/>
  <c r="H33" i="1" s="1"/>
  <c r="H34" i="1" s="1"/>
  <c r="H35" i="1" s="1"/>
  <c r="H36" i="1"/>
  <c r="H37" i="1" s="1"/>
  <c r="H38" i="1" s="1"/>
  <c r="H39" i="1" s="1"/>
  <c r="H40" i="1" s="1"/>
  <c r="H45" i="1"/>
  <c r="H46" i="1" s="1"/>
  <c r="H47" i="1" s="1"/>
  <c r="H48" i="1" s="1"/>
  <c r="H49" i="1" s="1"/>
  <c r="H66" i="1"/>
  <c r="H67" i="1" s="1"/>
  <c r="H68" i="1" s="1"/>
  <c r="H69" i="1" s="1"/>
  <c r="H62" i="1"/>
  <c r="H63" i="1" s="1"/>
  <c r="H64" i="1" s="1"/>
  <c r="H65" i="1" s="1"/>
  <c r="H58" i="1"/>
  <c r="H59" i="1" s="1"/>
  <c r="H60" i="1" s="1"/>
  <c r="H61" i="1" s="1"/>
  <c r="H54" i="1"/>
  <c r="H55" i="1" s="1"/>
  <c r="H56" i="1" s="1"/>
  <c r="H57" i="1" s="1"/>
  <c r="H50" i="1"/>
  <c r="H51" i="1" s="1"/>
  <c r="H52" i="1" s="1"/>
  <c r="H53" i="1" s="1"/>
  <c r="H41" i="1"/>
  <c r="H42" i="1" s="1"/>
  <c r="H43" i="1" s="1"/>
  <c r="H44" i="1" s="1"/>
  <c r="H17" i="1"/>
  <c r="H18" i="1" s="1"/>
  <c r="H19" i="1" s="1"/>
  <c r="H20" i="1" s="1"/>
  <c r="H8" i="1"/>
  <c r="H9" i="1" s="1"/>
  <c r="H10" i="1" s="1"/>
  <c r="H11" i="1" s="1"/>
  <c r="H4" i="1"/>
  <c r="H8" i="4"/>
  <c r="H9" i="4" s="1"/>
  <c r="H10" i="4" s="1"/>
  <c r="H11" i="4" s="1"/>
  <c r="H12" i="4" s="1"/>
  <c r="H17" i="4"/>
  <c r="H18" i="4" s="1"/>
  <c r="H19" i="4" s="1"/>
  <c r="H20" i="4" s="1"/>
  <c r="H21" i="4" s="1"/>
  <c r="H26" i="4"/>
  <c r="H27" i="4" s="1"/>
  <c r="H28" i="4" s="1"/>
  <c r="H29" i="4" s="1"/>
  <c r="H30" i="4" s="1"/>
  <c r="H35" i="4"/>
  <c r="H36" i="4" s="1"/>
  <c r="H37" i="4" s="1"/>
  <c r="H38" i="4" s="1"/>
  <c r="H39" i="4" s="1"/>
  <c r="H44" i="4"/>
  <c r="H45" i="4" s="1"/>
  <c r="H46" i="4" s="1"/>
  <c r="H47" i="4" s="1"/>
  <c r="H48" i="4" s="1"/>
  <c r="H65" i="4"/>
  <c r="H66" i="4" s="1"/>
  <c r="H67" i="4" s="1"/>
  <c r="H68" i="4" s="1"/>
  <c r="H61" i="4"/>
  <c r="H62" i="4" s="1"/>
  <c r="H63" i="4" s="1"/>
  <c r="H64" i="4" s="1"/>
  <c r="H57" i="4"/>
  <c r="H58" i="4" s="1"/>
  <c r="H59" i="4" s="1"/>
  <c r="H60" i="4" s="1"/>
  <c r="H53" i="4"/>
  <c r="H54" i="4" s="1"/>
  <c r="H55" i="4" s="1"/>
  <c r="H56" i="4" s="1"/>
  <c r="H49" i="4"/>
  <c r="H50" i="4" s="1"/>
  <c r="H51" i="4" s="1"/>
  <c r="H52" i="4" s="1"/>
  <c r="H40" i="4"/>
  <c r="H41" i="4" s="1"/>
  <c r="H42" i="4" s="1"/>
  <c r="H43" i="4" s="1"/>
  <c r="H31" i="4"/>
  <c r="H32" i="4" s="1"/>
  <c r="H33" i="4" s="1"/>
  <c r="H34" i="4" s="1"/>
  <c r="H22" i="4"/>
  <c r="H23" i="4" s="1"/>
  <c r="H24" i="4" s="1"/>
  <c r="H25" i="4" s="1"/>
  <c r="H13" i="4"/>
  <c r="H14" i="4" s="1"/>
  <c r="H15" i="4" s="1"/>
  <c r="H16" i="4" s="1"/>
  <c r="H4" i="4"/>
  <c r="H5" i="4" s="1"/>
  <c r="H6" i="4" s="1"/>
  <c r="H7" i="4" s="1"/>
  <c r="F65" i="4"/>
  <c r="F67" i="4"/>
  <c r="F64" i="4"/>
  <c r="F58" i="4"/>
  <c r="F56" i="4"/>
  <c r="F55" i="4"/>
  <c r="F52" i="4"/>
  <c r="F44" i="4"/>
  <c r="F40" i="4"/>
  <c r="F42" i="4"/>
  <c r="F37" i="4"/>
  <c r="F29" i="4"/>
  <c r="F27" i="4"/>
  <c r="F22" i="4"/>
  <c r="F25" i="4"/>
  <c r="F24" i="4"/>
  <c r="F23" i="4"/>
  <c r="F17" i="4"/>
  <c r="F15" i="4"/>
  <c r="F14" i="4"/>
  <c r="F12" i="4"/>
  <c r="F7" i="4"/>
  <c r="F5" i="4"/>
  <c r="F69" i="1"/>
  <c r="F10" i="1"/>
  <c r="F68" i="1"/>
  <c r="F62" i="1"/>
  <c r="F53" i="1"/>
  <c r="F51" i="1"/>
  <c r="F49" i="1"/>
  <c r="F41" i="1"/>
  <c r="F45" i="1"/>
  <c r="F48" i="1"/>
  <c r="F39" i="1"/>
  <c r="F38" i="1"/>
  <c r="F37" i="1"/>
  <c r="F36" i="1"/>
  <c r="F35" i="1"/>
  <c r="F34" i="1"/>
  <c r="F31" i="1"/>
  <c r="F33" i="1"/>
  <c r="F32" i="1"/>
  <c r="F30" i="1"/>
  <c r="F29" i="1"/>
  <c r="F28" i="1"/>
  <c r="F26" i="1"/>
  <c r="F27" i="1"/>
  <c r="F25" i="1"/>
  <c r="F21" i="1"/>
  <c r="F24" i="1"/>
  <c r="F23" i="1"/>
  <c r="F22" i="1"/>
  <c r="F20" i="1"/>
  <c r="F19" i="1"/>
  <c r="F17" i="1"/>
  <c r="F18" i="1"/>
  <c r="F12" i="1"/>
  <c r="F16" i="1"/>
  <c r="F15" i="1"/>
  <c r="F9" i="1"/>
  <c r="F8" i="1"/>
  <c r="F4" i="1"/>
  <c r="H43" i="8" l="1"/>
  <c r="H44" i="8" s="1"/>
  <c r="H89" i="8"/>
  <c r="H133" i="16"/>
  <c r="F106" i="11"/>
  <c r="F28" i="11"/>
  <c r="F6" i="11"/>
  <c r="F35" i="11"/>
  <c r="F22" i="11"/>
  <c r="F27" i="11"/>
  <c r="F36" i="11"/>
  <c r="F51" i="11"/>
  <c r="F42" i="11"/>
  <c r="F76" i="11"/>
  <c r="F53" i="11"/>
  <c r="F54" i="11"/>
  <c r="F45" i="11"/>
  <c r="F67" i="11"/>
  <c r="F104" i="11"/>
  <c r="F10" i="11"/>
  <c r="F86" i="11"/>
  <c r="F103" i="11"/>
  <c r="F16" i="11"/>
  <c r="F4" i="11"/>
  <c r="F48" i="11"/>
  <c r="F47" i="11"/>
  <c r="F71" i="11"/>
  <c r="F34" i="11"/>
  <c r="F56" i="11"/>
  <c r="F20" i="11"/>
  <c r="F105" i="11"/>
  <c r="F26" i="11"/>
  <c r="F83" i="11"/>
  <c r="F18" i="11"/>
  <c r="F80" i="11"/>
  <c r="F100" i="11"/>
  <c r="F41" i="11"/>
  <c r="F98" i="11"/>
  <c r="F60" i="11"/>
  <c r="F95" i="11"/>
  <c r="F15" i="11"/>
  <c r="F84" i="11"/>
  <c r="F73" i="11"/>
  <c r="F37" i="11"/>
  <c r="F78" i="11"/>
  <c r="F59" i="11"/>
  <c r="F96" i="11"/>
  <c r="F44" i="11"/>
  <c r="F62" i="11"/>
  <c r="F49" i="11"/>
  <c r="F85" i="11"/>
  <c r="F77" i="11"/>
  <c r="F64" i="11"/>
  <c r="F21" i="11"/>
  <c r="F33" i="11"/>
  <c r="F91" i="11"/>
  <c r="F74" i="11"/>
  <c r="F65" i="11"/>
  <c r="F50" i="11"/>
  <c r="F43" i="11"/>
  <c r="F68" i="11"/>
  <c r="F39" i="11"/>
  <c r="F52" i="11"/>
  <c r="F63" i="11"/>
  <c r="F55" i="11"/>
  <c r="F13" i="11"/>
  <c r="F30" i="11"/>
  <c r="F102" i="11"/>
  <c r="F29" i="11"/>
  <c r="F99" i="11"/>
  <c r="F31" i="11"/>
  <c r="F81" i="11"/>
  <c r="F57" i="11"/>
  <c r="F14" i="11"/>
  <c r="F69" i="11"/>
  <c r="F23" i="11"/>
  <c r="F82" i="11"/>
  <c r="F18" i="8"/>
  <c r="F9" i="8"/>
  <c r="F15" i="8"/>
  <c r="F33" i="8"/>
  <c r="F27" i="8"/>
  <c r="F32" i="8"/>
  <c r="F69" i="8"/>
  <c r="F31" i="8"/>
  <c r="F38" i="8"/>
  <c r="F58" i="8"/>
  <c r="F55" i="8"/>
  <c r="F68" i="8"/>
  <c r="F48" i="8"/>
  <c r="F74" i="8"/>
  <c r="F22" i="8"/>
  <c r="F46" i="8"/>
  <c r="F5" i="8"/>
  <c r="F52" i="8"/>
  <c r="F19" i="8"/>
  <c r="F76" i="8"/>
  <c r="F67" i="8"/>
  <c r="F70" i="8"/>
  <c r="F79" i="8"/>
  <c r="F21" i="8"/>
  <c r="F61" i="8"/>
  <c r="F26" i="8"/>
  <c r="F72" i="8"/>
  <c r="F42" i="8"/>
  <c r="F34" i="8"/>
  <c r="F60" i="8"/>
  <c r="F59" i="8"/>
  <c r="F24" i="8"/>
  <c r="F88" i="8"/>
  <c r="F11" i="8"/>
  <c r="F23" i="8"/>
  <c r="F47" i="8"/>
  <c r="F66" i="8"/>
  <c r="F51" i="8"/>
  <c r="F65" i="8"/>
  <c r="F62" i="8"/>
  <c r="F25" i="8"/>
  <c r="F82" i="8"/>
  <c r="F63" i="8"/>
  <c r="F6" i="8"/>
  <c r="F50" i="8"/>
  <c r="F84" i="8"/>
  <c r="F29" i="8"/>
  <c r="F39" i="8"/>
  <c r="F7" i="8"/>
  <c r="F71" i="8"/>
  <c r="F16" i="8"/>
  <c r="F78" i="8"/>
  <c r="F8" i="8"/>
  <c r="F10" i="8"/>
  <c r="F81" i="8"/>
  <c r="F45" i="8"/>
  <c r="F77" i="8"/>
  <c r="F80" i="8"/>
  <c r="F29" i="16"/>
  <c r="F21" i="16"/>
  <c r="F115" i="16"/>
  <c r="F4" i="16"/>
  <c r="F95" i="16"/>
  <c r="F40" i="16"/>
  <c r="F100" i="16"/>
  <c r="F9" i="16"/>
  <c r="F125" i="16"/>
  <c r="F108" i="16"/>
  <c r="F105" i="16"/>
  <c r="F43" i="16"/>
  <c r="F30" i="16"/>
  <c r="F65" i="16"/>
  <c r="F44" i="16"/>
  <c r="F39" i="16"/>
  <c r="F101" i="16"/>
  <c r="F46" i="16"/>
  <c r="F128" i="16"/>
  <c r="F98" i="16"/>
  <c r="F83" i="16"/>
  <c r="F8" i="16"/>
  <c r="F23" i="16"/>
  <c r="F57" i="16"/>
  <c r="F17" i="16"/>
  <c r="F126" i="16"/>
  <c r="F109" i="16"/>
  <c r="F112" i="16"/>
  <c r="F113" i="16"/>
  <c r="F106" i="16"/>
  <c r="F13" i="16"/>
  <c r="F89" i="16"/>
  <c r="F19" i="16"/>
  <c r="F69" i="16"/>
  <c r="F10" i="16"/>
  <c r="F76" i="16"/>
  <c r="F127" i="16"/>
  <c r="F47" i="16"/>
  <c r="F88" i="16"/>
  <c r="F66" i="16"/>
  <c r="F97" i="16"/>
  <c r="F53" i="16"/>
  <c r="F99" i="16"/>
  <c r="F70" i="16"/>
  <c r="F92" i="16"/>
  <c r="F90" i="16"/>
  <c r="F123" i="16"/>
  <c r="F7" i="16"/>
  <c r="F48" i="16"/>
  <c r="F5" i="16"/>
  <c r="F16" i="16"/>
  <c r="F80" i="16"/>
  <c r="F111" i="16"/>
  <c r="F14" i="16"/>
  <c r="F72" i="16"/>
  <c r="F37" i="16"/>
  <c r="F103" i="16"/>
  <c r="F62" i="16"/>
  <c r="F118" i="16"/>
  <c r="F68" i="16"/>
  <c r="F75" i="16"/>
  <c r="F93" i="16"/>
  <c r="F38" i="16"/>
  <c r="F52" i="16"/>
  <c r="F61" i="16"/>
  <c r="F50" i="16"/>
  <c r="F41" i="16"/>
  <c r="F56" i="16"/>
  <c r="F55" i="16"/>
  <c r="F34" i="16"/>
  <c r="F63" i="16"/>
  <c r="F35" i="16"/>
  <c r="F42" i="16"/>
  <c r="F12" i="16"/>
  <c r="F36" i="16"/>
  <c r="F122" i="16"/>
  <c r="F11" i="16"/>
  <c r="F119" i="16"/>
  <c r="F84" i="16"/>
  <c r="F110" i="16"/>
  <c r="F25" i="16"/>
  <c r="F124" i="16"/>
  <c r="F28" i="16"/>
  <c r="F18" i="16"/>
  <c r="F33" i="16"/>
  <c r="F6" i="16"/>
  <c r="F32" i="16"/>
  <c r="F74" i="16"/>
  <c r="F26" i="15"/>
  <c r="F44" i="15"/>
  <c r="F48" i="15"/>
  <c r="F95" i="15"/>
  <c r="F21" i="15"/>
  <c r="F55" i="15"/>
  <c r="F34" i="15"/>
  <c r="F86" i="15"/>
  <c r="F98" i="15"/>
  <c r="F18" i="15"/>
  <c r="F25" i="15"/>
  <c r="F47" i="15"/>
  <c r="F94" i="15"/>
  <c r="F79" i="15"/>
  <c r="F37" i="15"/>
  <c r="F28" i="15"/>
  <c r="F54" i="15"/>
  <c r="F20" i="15"/>
  <c r="F62" i="15"/>
  <c r="F49" i="15"/>
  <c r="F46" i="15"/>
  <c r="F8" i="15"/>
  <c r="F67" i="15"/>
  <c r="F76" i="15"/>
  <c r="F93" i="15"/>
  <c r="F75" i="15"/>
  <c r="F71" i="15"/>
  <c r="F70" i="15"/>
  <c r="F9" i="15"/>
  <c r="F64" i="15"/>
  <c r="F69" i="15"/>
  <c r="F73" i="15"/>
  <c r="F30" i="15"/>
  <c r="F56" i="15"/>
  <c r="F50" i="15"/>
  <c r="F6" i="15"/>
  <c r="F58" i="15"/>
  <c r="F61" i="15"/>
  <c r="F7" i="15"/>
  <c r="F78" i="15"/>
  <c r="F39" i="15"/>
  <c r="F17" i="15"/>
  <c r="F82" i="15"/>
  <c r="F92" i="15"/>
  <c r="F15" i="15"/>
  <c r="F43" i="15"/>
  <c r="F45" i="15"/>
  <c r="F33" i="15"/>
  <c r="F19" i="15"/>
  <c r="F4" i="15"/>
  <c r="F51" i="15"/>
  <c r="F57" i="15"/>
  <c r="F27" i="15"/>
  <c r="F41" i="15"/>
  <c r="F60" i="15"/>
  <c r="F13" i="15"/>
  <c r="F77" i="15"/>
  <c r="F59" i="15"/>
  <c r="F35" i="15"/>
  <c r="F5" i="15"/>
  <c r="F32" i="15"/>
  <c r="F42" i="1"/>
  <c r="F67" i="1"/>
  <c r="F66" i="1"/>
  <c r="F61" i="1"/>
  <c r="F14" i="1"/>
  <c r="F65" i="1"/>
  <c r="F7" i="1"/>
  <c r="F47" i="1"/>
  <c r="F59" i="1"/>
  <c r="F11" i="1"/>
  <c r="F50" i="1"/>
  <c r="F55" i="1"/>
  <c r="F46" i="1"/>
  <c r="F63" i="1"/>
  <c r="F64" i="1"/>
  <c r="F54" i="1"/>
  <c r="F13" i="1"/>
  <c r="F44" i="1"/>
  <c r="F43" i="1"/>
  <c r="F40" i="1"/>
  <c r="F57" i="1"/>
  <c r="F52" i="1"/>
  <c r="F56" i="1"/>
  <c r="F58" i="1"/>
  <c r="F6" i="1"/>
  <c r="F48" i="4"/>
  <c r="F11" i="4"/>
  <c r="F68" i="4"/>
  <c r="F39" i="4"/>
  <c r="F16" i="4"/>
  <c r="F31" i="4"/>
  <c r="F36" i="4"/>
  <c r="F28" i="4"/>
  <c r="F8" i="4"/>
  <c r="F50" i="4"/>
  <c r="F30" i="4" l="1"/>
  <c r="F130" i="16"/>
  <c r="F45" i="16"/>
  <c r="F60" i="1"/>
  <c r="F54" i="4"/>
  <c r="F61" i="4"/>
  <c r="F66" i="4"/>
  <c r="F34" i="4"/>
  <c r="F38" i="4"/>
  <c r="F26" i="4"/>
  <c r="F35" i="4"/>
  <c r="F13" i="4"/>
  <c r="F10" i="4"/>
  <c r="F46" i="4"/>
  <c r="F51" i="4"/>
  <c r="F60" i="4"/>
  <c r="F59" i="4"/>
  <c r="F45" i="4"/>
  <c r="F41" i="4"/>
  <c r="F21" i="4"/>
  <c r="F9" i="4"/>
  <c r="F63" i="4"/>
  <c r="F53" i="4"/>
  <c r="F18" i="4"/>
  <c r="F4" i="4"/>
  <c r="F49" i="4"/>
  <c r="F57" i="4"/>
  <c r="F43" i="4"/>
  <c r="F33" i="4"/>
  <c r="F32" i="4"/>
  <c r="F133" i="16" l="1"/>
  <c r="F99" i="15"/>
  <c r="F12" i="11"/>
  <c r="F97" i="11"/>
  <c r="F19" i="11"/>
  <c r="F89" i="11"/>
  <c r="F11" i="11"/>
  <c r="F94" i="11"/>
  <c r="F107" i="11" l="1"/>
  <c r="F36" i="8"/>
  <c r="F43" i="8"/>
  <c r="F17" i="8"/>
  <c r="F83" i="8"/>
  <c r="F19" i="4" l="1"/>
  <c r="F20" i="4"/>
  <c r="F47" i="4"/>
  <c r="F6" i="4"/>
  <c r="F69" i="4" l="1"/>
  <c r="F5" i="1"/>
  <c r="F70" i="1" s="1"/>
  <c r="H5" i="1" l="1"/>
  <c r="H6" i="1" s="1"/>
  <c r="H7" i="1" s="1"/>
  <c r="H70" i="1" l="1"/>
  <c r="I70" i="1" s="1"/>
  <c r="I71" i="1" s="1"/>
  <c r="I9" i="1" l="1"/>
  <c r="I15" i="1"/>
  <c r="I24" i="1"/>
  <c r="I27" i="1"/>
  <c r="I51" i="1"/>
  <c r="I49" i="1"/>
  <c r="I69" i="1"/>
  <c r="I53" i="1"/>
  <c r="I62" i="1"/>
  <c r="I68" i="1"/>
  <c r="I26" i="1"/>
  <c r="I31" i="1"/>
  <c r="I12" i="1"/>
  <c r="I21" i="1"/>
  <c r="I55" i="1"/>
  <c r="I65" i="1"/>
  <c r="I18" i="1"/>
  <c r="I4" i="1"/>
  <c r="I14" i="1"/>
  <c r="I29" i="1"/>
  <c r="I46" i="1"/>
  <c r="I35" i="1"/>
  <c r="I48" i="1"/>
  <c r="I56" i="1"/>
  <c r="I36" i="1"/>
  <c r="I25" i="1"/>
  <c r="I44" i="1"/>
  <c r="I41" i="1"/>
  <c r="I23" i="1"/>
  <c r="I39" i="1"/>
  <c r="I63" i="1"/>
  <c r="I11" i="1"/>
  <c r="I17" i="1"/>
  <c r="I20" i="1"/>
  <c r="I22" i="1"/>
  <c r="I32" i="1"/>
  <c r="I54" i="1"/>
  <c r="I30" i="1"/>
  <c r="I67" i="1"/>
  <c r="I34" i="1"/>
  <c r="I50" i="1"/>
  <c r="I52" i="1"/>
  <c r="I33" i="1"/>
  <c r="I19" i="1"/>
  <c r="I10" i="1"/>
  <c r="I38" i="1"/>
  <c r="I40" i="1"/>
  <c r="I43" i="1"/>
  <c r="I13" i="1"/>
  <c r="I45" i="1"/>
  <c r="I42" i="1"/>
  <c r="I66" i="1"/>
  <c r="I64" i="1"/>
  <c r="I37" i="1"/>
  <c r="I28" i="1"/>
  <c r="I47" i="1"/>
  <c r="I57" i="1"/>
  <c r="I16" i="1"/>
  <c r="I58" i="1"/>
  <c r="I60" i="1"/>
  <c r="I61" i="1"/>
  <c r="I5" i="1"/>
  <c r="I6" i="1"/>
  <c r="I7" i="1"/>
  <c r="I8" i="1"/>
  <c r="I59" i="1"/>
  <c r="H69" i="4" l="1"/>
  <c r="I69" i="4" s="1"/>
  <c r="I70" i="4" s="1"/>
  <c r="I65" i="4" s="1"/>
  <c r="I64" i="4" l="1"/>
  <c r="I67" i="4"/>
  <c r="I56" i="4"/>
  <c r="I58" i="4"/>
  <c r="I52" i="4"/>
  <c r="I55" i="4"/>
  <c r="I40" i="4"/>
  <c r="I44" i="4"/>
  <c r="I37" i="4"/>
  <c r="I42" i="4"/>
  <c r="I27" i="4"/>
  <c r="I29" i="4"/>
  <c r="I24" i="4"/>
  <c r="I25" i="4"/>
  <c r="I17" i="4"/>
  <c r="I23" i="4"/>
  <c r="I7" i="4"/>
  <c r="I12" i="4"/>
  <c r="I5" i="4"/>
  <c r="I6" i="4"/>
  <c r="I14" i="4"/>
  <c r="I31" i="4"/>
  <c r="I43" i="4"/>
  <c r="I50" i="4"/>
  <c r="I9" i="4"/>
  <c r="I35" i="4"/>
  <c r="I30" i="4"/>
  <c r="I48" i="4"/>
  <c r="I47" i="4"/>
  <c r="I28" i="4"/>
  <c r="I20" i="4"/>
  <c r="I16" i="4"/>
  <c r="I38" i="4"/>
  <c r="I39" i="4"/>
  <c r="I57" i="4"/>
  <c r="I11" i="4"/>
  <c r="I62" i="4"/>
  <c r="I21" i="4"/>
  <c r="I66" i="4"/>
  <c r="I60" i="4"/>
  <c r="I22" i="4"/>
  <c r="I19" i="4"/>
  <c r="I34" i="4"/>
  <c r="I10" i="4"/>
  <c r="I54" i="4"/>
  <c r="I32" i="4"/>
  <c r="I45" i="4"/>
  <c r="I8" i="4"/>
  <c r="I15" i="4"/>
  <c r="I26" i="4"/>
  <c r="I18" i="4"/>
  <c r="I68" i="4"/>
  <c r="I13" i="4"/>
  <c r="I36" i="4"/>
  <c r="I41" i="4"/>
  <c r="I49" i="4"/>
  <c r="I53" i="4"/>
  <c r="I33" i="4"/>
  <c r="I59" i="4"/>
  <c r="I61" i="4"/>
  <c r="I51" i="4"/>
  <c r="I4" i="4"/>
  <c r="I46" i="4"/>
  <c r="I63" i="4"/>
  <c r="H107" i="11" l="1"/>
  <c r="I107" i="11" s="1"/>
  <c r="I108" i="11" s="1"/>
  <c r="I84" i="11" l="1"/>
  <c r="I57" i="11"/>
  <c r="I33" i="11"/>
  <c r="I81" i="11"/>
  <c r="I31" i="11"/>
  <c r="I23" i="11"/>
  <c r="I28" i="11"/>
  <c r="I106" i="11"/>
  <c r="I47" i="11"/>
  <c r="I72" i="11"/>
  <c r="I50" i="11"/>
  <c r="I36" i="11"/>
  <c r="I26" i="11"/>
  <c r="I44" i="11"/>
  <c r="I63" i="11"/>
  <c r="I37" i="11"/>
  <c r="I48" i="11"/>
  <c r="I41" i="11"/>
  <c r="I87" i="11"/>
  <c r="I30" i="11"/>
  <c r="I89" i="11"/>
  <c r="I4" i="11"/>
  <c r="I91" i="11"/>
  <c r="I13" i="11"/>
  <c r="I98" i="11"/>
  <c r="I12" i="11"/>
  <c r="I75" i="11"/>
  <c r="I100" i="11"/>
  <c r="I94" i="11"/>
  <c r="I10" i="11"/>
  <c r="I51" i="11"/>
  <c r="I76" i="11"/>
  <c r="I39" i="11"/>
  <c r="I105" i="11"/>
  <c r="I54" i="11"/>
  <c r="I103" i="11"/>
  <c r="I101" i="11"/>
  <c r="I88" i="11"/>
  <c r="I40" i="11"/>
  <c r="I35" i="11"/>
  <c r="I77" i="11"/>
  <c r="I42" i="11"/>
  <c r="I97" i="11"/>
  <c r="I85" i="11"/>
  <c r="I83" i="11"/>
  <c r="I32" i="11"/>
  <c r="I52" i="11"/>
  <c r="I73" i="11"/>
  <c r="I62" i="11"/>
  <c r="I96" i="11"/>
  <c r="I45" i="11"/>
  <c r="I24" i="11"/>
  <c r="I65" i="11"/>
  <c r="I99" i="11"/>
  <c r="I8" i="11"/>
  <c r="I80" i="11"/>
  <c r="I49" i="11"/>
  <c r="I43" i="11"/>
  <c r="I66" i="11"/>
  <c r="I68" i="11"/>
  <c r="I56" i="11"/>
  <c r="I58" i="11"/>
  <c r="I90" i="11"/>
  <c r="I79" i="11"/>
  <c r="I60" i="11"/>
  <c r="I55" i="11"/>
  <c r="I25" i="11"/>
  <c r="I5" i="11"/>
  <c r="I70" i="11"/>
  <c r="I11" i="11"/>
  <c r="I9" i="11"/>
  <c r="I53" i="11"/>
  <c r="I95" i="11"/>
  <c r="I82" i="11"/>
  <c r="I102" i="11"/>
  <c r="I64" i="11"/>
  <c r="I86" i="11"/>
  <c r="I22" i="11"/>
  <c r="I29" i="11"/>
  <c r="I38" i="11"/>
  <c r="I67" i="11"/>
  <c r="I74" i="11"/>
  <c r="I92" i="11"/>
  <c r="I6" i="11"/>
  <c r="I61" i="11"/>
  <c r="I93" i="11"/>
  <c r="I59" i="11"/>
  <c r="I46" i="11"/>
  <c r="I71" i="11"/>
  <c r="I69" i="11"/>
  <c r="I34" i="11"/>
  <c r="I104" i="11"/>
  <c r="I78" i="11"/>
  <c r="I27" i="11"/>
  <c r="I7" i="11"/>
  <c r="I15" i="11"/>
  <c r="I14" i="11"/>
  <c r="I16" i="11"/>
  <c r="I17" i="11"/>
  <c r="I19" i="11"/>
  <c r="I20" i="11"/>
  <c r="I18" i="11"/>
  <c r="I21" i="11"/>
  <c r="I89" i="8" l="1"/>
  <c r="I90" i="8" s="1"/>
  <c r="I56" i="8" l="1"/>
  <c r="I57" i="8"/>
  <c r="I18" i="8"/>
  <c r="I36" i="8"/>
  <c r="I75" i="8"/>
  <c r="I68" i="8"/>
  <c r="I30" i="8"/>
  <c r="I34" i="8"/>
  <c r="I69" i="8"/>
  <c r="I49" i="8"/>
  <c r="I55" i="8"/>
  <c r="I16" i="8"/>
  <c r="I76" i="8"/>
  <c r="I35" i="8"/>
  <c r="I28" i="8"/>
  <c r="I17" i="8"/>
  <c r="I31" i="8"/>
  <c r="I48" i="8"/>
  <c r="I32" i="8"/>
  <c r="I58" i="8"/>
  <c r="I29" i="8"/>
  <c r="I66" i="8"/>
  <c r="I62" i="8"/>
  <c r="I19" i="8"/>
  <c r="I15" i="8"/>
  <c r="I20" i="8"/>
  <c r="I74" i="8"/>
  <c r="I27" i="8"/>
  <c r="I5" i="8"/>
  <c r="I9" i="8"/>
  <c r="I14" i="8"/>
  <c r="I70" i="8"/>
  <c r="I33" i="8"/>
  <c r="I38" i="8"/>
  <c r="I13" i="8"/>
  <c r="I71" i="8"/>
  <c r="I61" i="8"/>
  <c r="I65" i="8"/>
  <c r="I21" i="8"/>
  <c r="I37" i="8"/>
  <c r="I50" i="8"/>
  <c r="I52" i="8"/>
  <c r="I6" i="8"/>
  <c r="I78" i="8"/>
  <c r="I64" i="8"/>
  <c r="I63" i="8"/>
  <c r="I51" i="8"/>
  <c r="I79" i="8"/>
  <c r="I77" i="8"/>
  <c r="I82" i="8"/>
  <c r="I54" i="8"/>
  <c r="I72" i="8"/>
  <c r="I67" i="8"/>
  <c r="I4" i="8"/>
  <c r="I39" i="8"/>
  <c r="I81" i="8"/>
  <c r="I83" i="8"/>
  <c r="I22" i="8"/>
  <c r="I24" i="8"/>
  <c r="I73" i="8"/>
  <c r="I53" i="8"/>
  <c r="I7" i="8"/>
  <c r="I41" i="8"/>
  <c r="I40" i="8"/>
  <c r="I84" i="8"/>
  <c r="I80" i="8"/>
  <c r="I25" i="8"/>
  <c r="I8" i="8"/>
  <c r="I42" i="8"/>
  <c r="I10" i="8"/>
  <c r="I87" i="8"/>
  <c r="I26" i="8"/>
  <c r="I23" i="8"/>
  <c r="I86" i="8"/>
  <c r="I59" i="8"/>
  <c r="I60" i="8"/>
  <c r="I11" i="8"/>
  <c r="I43" i="8"/>
  <c r="I85" i="8"/>
  <c r="I88" i="8"/>
  <c r="I12" i="8"/>
  <c r="I44" i="8"/>
  <c r="I45" i="8"/>
  <c r="I46" i="8"/>
  <c r="I47" i="8"/>
  <c r="H99" i="15" l="1"/>
  <c r="I99" i="15" s="1"/>
  <c r="I100" i="15" s="1"/>
  <c r="I87" i="15" l="1"/>
  <c r="I90" i="15"/>
  <c r="I53" i="15"/>
  <c r="I83" i="15"/>
  <c r="I16" i="15"/>
  <c r="I31" i="15"/>
  <c r="I40" i="15"/>
  <c r="I42" i="15"/>
  <c r="I96" i="15"/>
  <c r="I59" i="15"/>
  <c r="I75" i="15"/>
  <c r="I88" i="15"/>
  <c r="I70" i="15"/>
  <c r="I25" i="15"/>
  <c r="I91" i="15"/>
  <c r="I29" i="15"/>
  <c r="I89" i="15"/>
  <c r="I6" i="15"/>
  <c r="I63" i="15"/>
  <c r="I28" i="15"/>
  <c r="I4" i="15"/>
  <c r="I43" i="15"/>
  <c r="I81" i="15"/>
  <c r="I58" i="15"/>
  <c r="I15" i="15"/>
  <c r="I55" i="15"/>
  <c r="I27" i="15"/>
  <c r="I7" i="15"/>
  <c r="I68" i="15"/>
  <c r="I45" i="15"/>
  <c r="I78" i="15"/>
  <c r="I21" i="15"/>
  <c r="I56" i="15"/>
  <c r="I51" i="15"/>
  <c r="I73" i="15"/>
  <c r="I38" i="15"/>
  <c r="I80" i="15"/>
  <c r="I47" i="15"/>
  <c r="I93" i="15"/>
  <c r="I23" i="15"/>
  <c r="I92" i="15"/>
  <c r="I46" i="15"/>
  <c r="I71" i="15"/>
  <c r="I8" i="15"/>
  <c r="I94" i="15"/>
  <c r="I69" i="15"/>
  <c r="I57" i="15"/>
  <c r="I54" i="15"/>
  <c r="I12" i="15"/>
  <c r="I49" i="15"/>
  <c r="I11" i="15"/>
  <c r="I19" i="15"/>
  <c r="I79" i="15"/>
  <c r="I32" i="15"/>
  <c r="I62" i="15"/>
  <c r="I14" i="15"/>
  <c r="I44" i="15"/>
  <c r="I39" i="15"/>
  <c r="I10" i="15"/>
  <c r="I61" i="15"/>
  <c r="I82" i="15"/>
  <c r="I30" i="15"/>
  <c r="I77" i="15"/>
  <c r="I17" i="15"/>
  <c r="I13" i="15"/>
  <c r="I97" i="15"/>
  <c r="I22" i="15"/>
  <c r="I35" i="15"/>
  <c r="I48" i="15"/>
  <c r="I24" i="15"/>
  <c r="I98" i="15"/>
  <c r="I33" i="15"/>
  <c r="I9" i="15"/>
  <c r="I95" i="15"/>
  <c r="I41" i="15"/>
  <c r="I60" i="15"/>
  <c r="I26" i="15"/>
  <c r="I5" i="15"/>
  <c r="I72" i="15"/>
  <c r="I20" i="15"/>
  <c r="I50" i="15"/>
  <c r="I85" i="15"/>
  <c r="I74" i="15"/>
  <c r="I52" i="15"/>
  <c r="I66" i="15"/>
  <c r="I76" i="15"/>
  <c r="I86" i="15"/>
  <c r="I18" i="15"/>
  <c r="I34" i="15"/>
  <c r="I65" i="15"/>
  <c r="I67" i="15"/>
  <c r="I84" i="15"/>
  <c r="I37" i="15"/>
  <c r="I64" i="15"/>
  <c r="I36" i="15"/>
  <c r="I133" i="16" l="1"/>
  <c r="I134" i="16" l="1"/>
  <c r="I73" i="16" s="1"/>
  <c r="I20" i="16" l="1"/>
  <c r="I53" i="16"/>
  <c r="I15" i="16"/>
  <c r="I19" i="16"/>
  <c r="I78" i="16"/>
  <c r="I37" i="16"/>
  <c r="I96" i="16"/>
  <c r="I99" i="16"/>
  <c r="I105" i="16"/>
  <c r="I36" i="16"/>
  <c r="I4" i="16"/>
  <c r="I85" i="16"/>
  <c r="I108" i="16"/>
  <c r="I101" i="16"/>
  <c r="I61" i="16"/>
  <c r="I106" i="16"/>
  <c r="I77" i="16"/>
  <c r="I92" i="16"/>
  <c r="I122" i="16"/>
  <c r="I131" i="16"/>
  <c r="I69" i="16"/>
  <c r="I80" i="16"/>
  <c r="I93" i="16"/>
  <c r="I14" i="16"/>
  <c r="I119" i="16"/>
  <c r="I127" i="16"/>
  <c r="I71" i="16"/>
  <c r="I30" i="16"/>
  <c r="I82" i="16"/>
  <c r="I75" i="16"/>
  <c r="I68" i="16"/>
  <c r="I39" i="16"/>
  <c r="I27" i="16"/>
  <c r="I41" i="16"/>
  <c r="I114" i="16"/>
  <c r="I9" i="16"/>
  <c r="I79" i="16"/>
  <c r="I62" i="16"/>
  <c r="I65" i="16"/>
  <c r="I8" i="16"/>
  <c r="I86" i="16"/>
  <c r="I121" i="16"/>
  <c r="I64" i="16"/>
  <c r="I130" i="16"/>
  <c r="I16" i="16"/>
  <c r="I50" i="16"/>
  <c r="I60" i="16"/>
  <c r="I100" i="16"/>
  <c r="I5" i="16"/>
  <c r="I126" i="16"/>
  <c r="I84" i="16"/>
  <c r="I59" i="16"/>
  <c r="I10" i="16"/>
  <c r="I123" i="16"/>
  <c r="I102" i="16"/>
  <c r="I95" i="16"/>
  <c r="I22" i="16"/>
  <c r="I132" i="16"/>
  <c r="I7" i="16"/>
  <c r="I56" i="16"/>
  <c r="I40" i="16"/>
  <c r="I45" i="16"/>
  <c r="I18" i="16"/>
  <c r="I12" i="16"/>
  <c r="I35" i="16"/>
  <c r="I91" i="16"/>
  <c r="I112" i="16"/>
  <c r="I31" i="16"/>
  <c r="I109" i="16"/>
  <c r="I97" i="16"/>
  <c r="I90" i="16"/>
  <c r="I113" i="16"/>
  <c r="I51" i="16"/>
  <c r="I110" i="16"/>
  <c r="I21" i="16"/>
  <c r="I57" i="16"/>
  <c r="I87" i="16"/>
  <c r="I81" i="16"/>
  <c r="I38" i="16"/>
  <c r="I44" i="16"/>
  <c r="I46" i="16"/>
  <c r="I104" i="16"/>
  <c r="I24" i="16"/>
  <c r="I118" i="16"/>
  <c r="I17" i="16"/>
  <c r="I55" i="16"/>
  <c r="I54" i="16"/>
  <c r="I52" i="16"/>
  <c r="I117" i="16"/>
  <c r="I33" i="16"/>
  <c r="I11" i="16"/>
  <c r="I125" i="16"/>
  <c r="I89" i="16"/>
  <c r="I128" i="16"/>
  <c r="I116" i="16"/>
  <c r="I67" i="16"/>
  <c r="I111" i="16"/>
  <c r="I74" i="16"/>
  <c r="I58" i="16"/>
  <c r="I25" i="16"/>
  <c r="I70" i="16"/>
  <c r="I63" i="16"/>
  <c r="I76" i="16"/>
  <c r="I72" i="16"/>
  <c r="I23" i="16"/>
  <c r="I42" i="16"/>
  <c r="I115" i="16"/>
  <c r="I83" i="16"/>
  <c r="I43" i="16"/>
  <c r="I48" i="16"/>
  <c r="I103" i="16"/>
  <c r="I6" i="16"/>
  <c r="I124" i="16"/>
  <c r="I66" i="16"/>
  <c r="I94" i="16"/>
  <c r="I120" i="16"/>
  <c r="I129" i="16"/>
  <c r="I13" i="16"/>
  <c r="I28" i="16"/>
  <c r="I34" i="16"/>
  <c r="I26" i="16"/>
  <c r="I32" i="16"/>
  <c r="I88" i="16"/>
  <c r="I47" i="16"/>
  <c r="I107" i="16"/>
  <c r="I29" i="16"/>
  <c r="I49" i="16"/>
  <c r="I98" i="16"/>
</calcChain>
</file>

<file path=xl/sharedStrings.xml><?xml version="1.0" encoding="utf-8"?>
<sst xmlns="http://schemas.openxmlformats.org/spreadsheetml/2006/main" count="933" uniqueCount="373">
  <si>
    <t>Grupp</t>
  </si>
  <si>
    <t>Arrangörs-</t>
  </si>
  <si>
    <t>Lagets reskostnad</t>
  </si>
  <si>
    <t>Domarnas reskostnad</t>
  </si>
  <si>
    <t>Betala/</t>
  </si>
  <si>
    <t>Lag</t>
  </si>
  <si>
    <t>Förenings-ID</t>
  </si>
  <si>
    <t>steg 1</t>
  </si>
  <si>
    <t>bidrag</t>
  </si>
  <si>
    <t>Avstånd tor</t>
  </si>
  <si>
    <t>Kostnad</t>
  </si>
  <si>
    <t>Total</t>
  </si>
  <si>
    <t>Per lag</t>
  </si>
  <si>
    <t>Tillgodo</t>
  </si>
  <si>
    <t>Kommentarer</t>
  </si>
  <si>
    <t>Skånela IF</t>
  </si>
  <si>
    <t>Hammarby IF HF</t>
  </si>
  <si>
    <t>Gökstens BK</t>
  </si>
  <si>
    <t>Borlänge HK</t>
  </si>
  <si>
    <t>GF Kroppskultur</t>
  </si>
  <si>
    <t>Norrköpings KvIK</t>
  </si>
  <si>
    <t>VästeråsIrsta HF</t>
  </si>
  <si>
    <t>Skåre HK</t>
  </si>
  <si>
    <t>IK Baltichov</t>
  </si>
  <si>
    <t>Kungsängens SK</t>
  </si>
  <si>
    <t>IK Sävehof</t>
  </si>
  <si>
    <t>Årsta AIK HF</t>
  </si>
  <si>
    <t>HK eRPing</t>
  </si>
  <si>
    <t>Härnösands HK</t>
  </si>
  <si>
    <t>IF Hellton Karlstad</t>
  </si>
  <si>
    <t>LIF Lindesberg</t>
  </si>
  <si>
    <t>Uppsala HK</t>
  </si>
  <si>
    <t>Halmstad HF</t>
  </si>
  <si>
    <t>Skara HF</t>
  </si>
  <si>
    <t>Kungälvs HK</t>
  </si>
  <si>
    <t>Enköpings HF</t>
  </si>
  <si>
    <t>Gustavsbergs IF HK</t>
  </si>
  <si>
    <t>Kärra HF</t>
  </si>
  <si>
    <t>Eslövs IK</t>
  </si>
  <si>
    <t>IK Bolton</t>
  </si>
  <si>
    <t>Önnereds HK</t>
  </si>
  <si>
    <t>Skövde HF</t>
  </si>
  <si>
    <t>H43 Lund HF</t>
  </si>
  <si>
    <t>HK Malmö</t>
  </si>
  <si>
    <t>HK Aranäs</t>
  </si>
  <si>
    <t>Alingsås HK</t>
  </si>
  <si>
    <t>IFK Tumba HK</t>
  </si>
  <si>
    <t>IF Kristianstad</t>
  </si>
  <si>
    <t>BK Heid</t>
  </si>
  <si>
    <t>Kävlinge HK</t>
  </si>
  <si>
    <t>Höörs HK H 65</t>
  </si>
  <si>
    <t>IK Lågan</t>
  </si>
  <si>
    <t>Torslanda HK</t>
  </si>
  <si>
    <t>Spånga HK</t>
  </si>
  <si>
    <t>HK Ankaret</t>
  </si>
  <si>
    <t>OV Helsingborg HK</t>
  </si>
  <si>
    <t>IF Hallby HK</t>
  </si>
  <si>
    <t>Tyresö Handboll</t>
  </si>
  <si>
    <t>Kostnadsfördelning USM F18 steg 1</t>
  </si>
  <si>
    <t>Genomsnittskostnad:</t>
  </si>
  <si>
    <t>Skuru IK</t>
  </si>
  <si>
    <t>Eskilstuna Guif IF</t>
  </si>
  <si>
    <t>GT Söder HK</t>
  </si>
  <si>
    <t>Huddinge HK</t>
  </si>
  <si>
    <t>AIK</t>
  </si>
  <si>
    <t>Åkersberga HK</t>
  </si>
  <si>
    <t>Lidingö SK</t>
  </si>
  <si>
    <t>HK Silwing-Troja</t>
  </si>
  <si>
    <t>RP IF Linköping</t>
  </si>
  <si>
    <t>Sollentuna HK</t>
  </si>
  <si>
    <t>Täby HBK</t>
  </si>
  <si>
    <t>Mölndals HF</t>
  </si>
  <si>
    <t>Lödde Vikings HK</t>
  </si>
  <si>
    <t>Backa HK</t>
  </si>
  <si>
    <t>Mörrums GOIS HK</t>
  </si>
  <si>
    <t>Åhus Handboll</t>
  </si>
  <si>
    <t>Ystads IF HF</t>
  </si>
  <si>
    <t>Kristianstad HK</t>
  </si>
  <si>
    <t>Lugi HF 1</t>
  </si>
  <si>
    <t>Växjö HF</t>
  </si>
  <si>
    <t>Stenungsunds HK</t>
  </si>
  <si>
    <t>Kostnadsfördelning USM P18 steg 1</t>
  </si>
  <si>
    <t>HK Cliff</t>
  </si>
  <si>
    <t>Norrköpings HK</t>
  </si>
  <si>
    <t>Västerviks HF</t>
  </si>
  <si>
    <t>KFUM Trollhättan</t>
  </si>
  <si>
    <t>Vinslövs HK</t>
  </si>
  <si>
    <t>Eslövs HF</t>
  </si>
  <si>
    <t>Redbergslids IK</t>
  </si>
  <si>
    <t>11559</t>
  </si>
  <si>
    <t>40068</t>
  </si>
  <si>
    <t>1772</t>
  </si>
  <si>
    <t>2796</t>
  </si>
  <si>
    <t>11423</t>
  </si>
  <si>
    <t>11532</t>
  </si>
  <si>
    <t>2658</t>
  </si>
  <si>
    <t>11482</t>
  </si>
  <si>
    <t>11542</t>
  </si>
  <si>
    <t>11553</t>
  </si>
  <si>
    <t>3650</t>
  </si>
  <si>
    <t>26679</t>
  </si>
  <si>
    <t>39622</t>
  </si>
  <si>
    <t>29100</t>
  </si>
  <si>
    <t>11437</t>
  </si>
  <si>
    <t>45454</t>
  </si>
  <si>
    <t>11555</t>
  </si>
  <si>
    <t>11439</t>
  </si>
  <si>
    <t>11477</t>
  </si>
  <si>
    <t>11522</t>
  </si>
  <si>
    <t>11455</t>
  </si>
  <si>
    <t>32650</t>
  </si>
  <si>
    <t>11493</t>
  </si>
  <si>
    <t>28344</t>
  </si>
  <si>
    <t>37257</t>
  </si>
  <si>
    <t>11256</t>
  </si>
  <si>
    <t>29318</t>
  </si>
  <si>
    <t>40696</t>
  </si>
  <si>
    <t>29197</t>
  </si>
  <si>
    <t>11298</t>
  </si>
  <si>
    <t>31719</t>
  </si>
  <si>
    <t>31064</t>
  </si>
  <si>
    <t>36746</t>
  </si>
  <si>
    <t>29244</t>
  </si>
  <si>
    <t>39265</t>
  </si>
  <si>
    <t>11408</t>
  </si>
  <si>
    <t>11297</t>
  </si>
  <si>
    <t>51071</t>
  </si>
  <si>
    <t>2269</t>
  </si>
  <si>
    <t>11270</t>
  </si>
  <si>
    <t>11342</t>
  </si>
  <si>
    <t>11290</t>
  </si>
  <si>
    <t>20835</t>
  </si>
  <si>
    <t>28899</t>
  </si>
  <si>
    <t>11240</t>
  </si>
  <si>
    <t>11411</t>
  </si>
  <si>
    <t>28016</t>
  </si>
  <si>
    <t>34930</t>
  </si>
  <si>
    <t>44209</t>
  </si>
  <si>
    <t>21667</t>
  </si>
  <si>
    <t>11368</t>
  </si>
  <si>
    <t>11507</t>
  </si>
  <si>
    <t>11338</t>
  </si>
  <si>
    <t>11327</t>
  </si>
  <si>
    <t>3344</t>
  </si>
  <si>
    <t>Gimonäs Umeå IF</t>
  </si>
  <si>
    <t>Bodens BK HF</t>
  </si>
  <si>
    <t>Strands IF</t>
  </si>
  <si>
    <t>Eskilstuna Guif IF 2</t>
  </si>
  <si>
    <t>Vassunda IF</t>
  </si>
  <si>
    <t>Ludvika HF</t>
  </si>
  <si>
    <t>Eskilstuna Guif IF 1</t>
  </si>
  <si>
    <t>Sannadals SK</t>
  </si>
  <si>
    <t>Kiruna HK</t>
  </si>
  <si>
    <t>Rimbo HK Roslagen</t>
  </si>
  <si>
    <t>VästeråsIrsta HF 1</t>
  </si>
  <si>
    <t>IFK Skövde HK 1</t>
  </si>
  <si>
    <t>Vallentuna HK</t>
  </si>
  <si>
    <t>IFK Nyköping</t>
  </si>
  <si>
    <t>Täby HBK 2</t>
  </si>
  <si>
    <t>Vintrosa IS</t>
  </si>
  <si>
    <t>Kungälvs HK 1</t>
  </si>
  <si>
    <t>HK Varberg</t>
  </si>
  <si>
    <t>Ystads IF HF 1</t>
  </si>
  <si>
    <t>HK Aranäs blå</t>
  </si>
  <si>
    <t>Skara HK</t>
  </si>
  <si>
    <t>Lugi HF 2</t>
  </si>
  <si>
    <t>Strömstad HK</t>
  </si>
  <si>
    <t>IFK Skövde HK 2</t>
  </si>
  <si>
    <t>Lysekils HK</t>
  </si>
  <si>
    <t>Ystads IF HF 2</t>
  </si>
  <si>
    <t>HK Aranäs vit</t>
  </si>
  <si>
    <t>HK Country</t>
  </si>
  <si>
    <t>IFK Bankeryd</t>
  </si>
  <si>
    <t>IFK Ystad HK</t>
  </si>
  <si>
    <t>IK Sund</t>
  </si>
  <si>
    <t>Önnereds HK 2</t>
  </si>
  <si>
    <t>IFK Malmö HF</t>
  </si>
  <si>
    <t>Önnereds HK 1</t>
  </si>
  <si>
    <t>Stenungsunds HK Röd</t>
  </si>
  <si>
    <t>Kostnadsfördelning USM P16 steg 1</t>
  </si>
  <si>
    <t>Strömnäs GIF HK</t>
  </si>
  <si>
    <t>Kostnadsfördelning USM F16 steg 1</t>
  </si>
  <si>
    <t>Mantorps IF HF</t>
  </si>
  <si>
    <t>HK Lidköping</t>
  </si>
  <si>
    <t>Falu HK</t>
  </si>
  <si>
    <t>Vadstena HF</t>
  </si>
  <si>
    <t>Edsbyns IF HF</t>
  </si>
  <si>
    <t>Redbergslids IK Blå</t>
  </si>
  <si>
    <t>Kungälvs HK 2</t>
  </si>
  <si>
    <t>Kvibergs HK</t>
  </si>
  <si>
    <t>KFUM Kalmar HK</t>
  </si>
  <si>
    <t>Stavsten HK Ungdom</t>
  </si>
  <si>
    <t>Redbergslids IK Vit</t>
  </si>
  <si>
    <t>Eksjö BK</t>
  </si>
  <si>
    <t>40516</t>
  </si>
  <si>
    <t>3660</t>
  </si>
  <si>
    <t>3860</t>
  </si>
  <si>
    <t>4337</t>
  </si>
  <si>
    <t>11243</t>
  </si>
  <si>
    <t>19893</t>
  </si>
  <si>
    <t>11479</t>
  </si>
  <si>
    <t>27211</t>
  </si>
  <si>
    <t>2292</t>
  </si>
  <si>
    <t>11306</t>
  </si>
  <si>
    <t>4420</t>
  </si>
  <si>
    <t>37129</t>
  </si>
  <si>
    <t>11345</t>
  </si>
  <si>
    <t>11521</t>
  </si>
  <si>
    <t>11230</t>
  </si>
  <si>
    <t>1992</t>
  </si>
  <si>
    <t>11497</t>
  </si>
  <si>
    <t>11363</t>
  </si>
  <si>
    <t>23792</t>
  </si>
  <si>
    <t>24859</t>
  </si>
  <si>
    <t>36046</t>
  </si>
  <si>
    <t>11382</t>
  </si>
  <si>
    <t>1526</t>
  </si>
  <si>
    <t>39753</t>
  </si>
  <si>
    <t>11467</t>
  </si>
  <si>
    <t>Habo HK</t>
  </si>
  <si>
    <t>26059</t>
  </si>
  <si>
    <t>Haninge HK</t>
  </si>
  <si>
    <t>HK Järnvägen</t>
  </si>
  <si>
    <t>11509</t>
  </si>
  <si>
    <t>11489</t>
  </si>
  <si>
    <t>IFK Hammarö</t>
  </si>
  <si>
    <t>11393</t>
  </si>
  <si>
    <t>45754</t>
  </si>
  <si>
    <t>3868</t>
  </si>
  <si>
    <t>Sundsvall HK</t>
  </si>
  <si>
    <t>11560</t>
  </si>
  <si>
    <t>43601</t>
  </si>
  <si>
    <t>Kostnadsfördelning USM P14 steg 1</t>
  </si>
  <si>
    <t>Täby HBK 1</t>
  </si>
  <si>
    <t>Kostnadsfördelning USM F14 steg 1</t>
  </si>
  <si>
    <t>Härnösands HK 1</t>
  </si>
  <si>
    <t>Hammarby IF HF 2</t>
  </si>
  <si>
    <t>Härnösands HK 2</t>
  </si>
  <si>
    <t>IF Hallby HK Blå</t>
  </si>
  <si>
    <t>HK Aranäs gul</t>
  </si>
  <si>
    <t>HF Karlskrona</t>
  </si>
  <si>
    <t>Alfta GIF Handboll</t>
  </si>
  <si>
    <t>Sundsvalls HK</t>
  </si>
  <si>
    <t>IF Hellton</t>
  </si>
  <si>
    <t>Hammarby IF HF 1</t>
  </si>
  <si>
    <t>Arbrå HK</t>
  </si>
  <si>
    <t xml:space="preserve">Skåre HK </t>
  </si>
  <si>
    <t>Skövde HF 1</t>
  </si>
  <si>
    <t>Stenungsunds HK Vit</t>
  </si>
  <si>
    <t>Skövde HF 2</t>
  </si>
  <si>
    <t xml:space="preserve">AIK </t>
  </si>
  <si>
    <t>Örebros SK U</t>
  </si>
  <si>
    <t xml:space="preserve">LIF Lindesberg </t>
  </si>
  <si>
    <t>Örebro SK U 1</t>
  </si>
  <si>
    <t>Örebro SK U 2</t>
  </si>
  <si>
    <t>Enköping HF</t>
  </si>
  <si>
    <t xml:space="preserve">Halmstad HF </t>
  </si>
  <si>
    <t xml:space="preserve">Åhus Handboll </t>
  </si>
  <si>
    <t>Marks HK</t>
  </si>
  <si>
    <t xml:space="preserve">Kiruna HK </t>
  </si>
  <si>
    <t>Bålsta IF</t>
  </si>
  <si>
    <t xml:space="preserve">IFK Kristianstad </t>
  </si>
  <si>
    <t>Stavsten HK U</t>
  </si>
  <si>
    <t>Lugi HF</t>
  </si>
  <si>
    <t xml:space="preserve">Lugi HF </t>
  </si>
  <si>
    <t xml:space="preserve">Önnereds HK </t>
  </si>
  <si>
    <t xml:space="preserve">Skuru IK </t>
  </si>
  <si>
    <t xml:space="preserve">Gökstens BK </t>
  </si>
  <si>
    <t xml:space="preserve">Kungälvs HK </t>
  </si>
  <si>
    <t>Ramunder HK</t>
  </si>
  <si>
    <t xml:space="preserve">Huddinge HK </t>
  </si>
  <si>
    <t>IK Sävehof Gul</t>
  </si>
  <si>
    <t>IK Sävehof Svart</t>
  </si>
  <si>
    <t xml:space="preserve">Hammarby IF HF </t>
  </si>
  <si>
    <t xml:space="preserve">RP IF Linköping </t>
  </si>
  <si>
    <t>HP Tibro</t>
  </si>
  <si>
    <t xml:space="preserve">Borlänge HK </t>
  </si>
  <si>
    <t>HP Skövde 90</t>
  </si>
  <si>
    <t>HK Brukspôjkera</t>
  </si>
  <si>
    <t xml:space="preserve">Täby HBK </t>
  </si>
  <si>
    <t>IFK Skövde HK Blå</t>
  </si>
  <si>
    <t>HK Aranäs Vit</t>
  </si>
  <si>
    <t>IFK Skövde HK Vit</t>
  </si>
  <si>
    <t>HK Aranäs Blå</t>
  </si>
  <si>
    <t xml:space="preserve">Tingsryds HK </t>
  </si>
  <si>
    <t>IFK Mariefred</t>
  </si>
  <si>
    <t xml:space="preserve">IFK Malmö HF </t>
  </si>
  <si>
    <t xml:space="preserve">BK Heid </t>
  </si>
  <si>
    <t>Katrineholms AIK</t>
  </si>
  <si>
    <t>Ale Handboll</t>
  </si>
  <si>
    <t>IK Baltichov Blå</t>
  </si>
  <si>
    <t>IK Baltichov Vit</t>
  </si>
  <si>
    <t>HK Ankaret Röd</t>
  </si>
  <si>
    <t>HK Ankaret Vit</t>
  </si>
  <si>
    <t xml:space="preserve">IFK Tumba HK </t>
  </si>
  <si>
    <t>GT-Söder</t>
  </si>
  <si>
    <t>Örebro SK HK Dam</t>
  </si>
  <si>
    <t>HK Kristianstad</t>
  </si>
  <si>
    <t>Ronneby IK</t>
  </si>
  <si>
    <t>Lugi HF U</t>
  </si>
  <si>
    <t>HK Bollebyggd</t>
  </si>
  <si>
    <t>IFK Skövde HK</t>
  </si>
  <si>
    <t>Fjärrås HK</t>
  </si>
  <si>
    <t>Djurgårdens IF HF</t>
  </si>
  <si>
    <t xml:space="preserve">Ludvika HF </t>
  </si>
  <si>
    <t>Skånela IF 2</t>
  </si>
  <si>
    <t>IF Hallby HK Vit</t>
  </si>
  <si>
    <t>Nordmalings HF</t>
  </si>
  <si>
    <t>IFK Tumba HK 2</t>
  </si>
  <si>
    <t xml:space="preserve">H43 Lund HF </t>
  </si>
  <si>
    <t>Hässleholms HF</t>
  </si>
  <si>
    <t xml:space="preserve">Ystad IF HF </t>
  </si>
  <si>
    <t>Ystad IF HF 2</t>
  </si>
  <si>
    <t>NKIK Norrköping</t>
  </si>
  <si>
    <t xml:space="preserve">Stenungsunds HK </t>
  </si>
  <si>
    <t xml:space="preserve">Torslanda HK </t>
  </si>
  <si>
    <t>Åhus Handboll 2</t>
  </si>
  <si>
    <t xml:space="preserve">GF Kroppskultur </t>
  </si>
  <si>
    <t xml:space="preserve">Backa HK </t>
  </si>
  <si>
    <t>VästeråsIrsta HF Svart</t>
  </si>
  <si>
    <t>IFK Kristianstad 2</t>
  </si>
  <si>
    <t>VästeråsIrsta HF Vit</t>
  </si>
  <si>
    <t>IFK Nora</t>
  </si>
  <si>
    <t xml:space="preserve">Eskilstuna Guif IF </t>
  </si>
  <si>
    <t xml:space="preserve">Enköpings HF </t>
  </si>
  <si>
    <t>HK Ceres Norrtälje</t>
  </si>
  <si>
    <t xml:space="preserve">VästeråsIrsta HF </t>
  </si>
  <si>
    <t>IF Kristianstad 1</t>
  </si>
  <si>
    <t>IF Kristianstad 2</t>
  </si>
  <si>
    <t>Stavstens HK U</t>
  </si>
  <si>
    <t xml:space="preserve">Redbergslids IK </t>
  </si>
  <si>
    <t>Byttorps IF</t>
  </si>
  <si>
    <t>RP IF Linköping Vit</t>
  </si>
  <si>
    <t>RP IF Linköping Röd</t>
  </si>
  <si>
    <t>NAIS IF</t>
  </si>
  <si>
    <t>Hultfreds HF</t>
  </si>
  <si>
    <t>Tyresö Handboll Gul</t>
  </si>
  <si>
    <t>Tyresö Handboll Röd</t>
  </si>
  <si>
    <t>VästeråsIrsta HF 2</t>
  </si>
  <si>
    <t>Sundsvall HK 1</t>
  </si>
  <si>
    <t>Sundsvall HK 2</t>
  </si>
  <si>
    <t>Ljunghusens HK 1</t>
  </si>
  <si>
    <t>Ljunghusens HK 2</t>
  </si>
  <si>
    <t xml:space="preserve">HK Varberg </t>
  </si>
  <si>
    <t>IFK Malmö HF Gul</t>
  </si>
  <si>
    <t>IFK Malmö HF Blå</t>
  </si>
  <si>
    <t>Skara HK 2</t>
  </si>
  <si>
    <t>HK Country Svart</t>
  </si>
  <si>
    <t>Falköpings AIK HK</t>
  </si>
  <si>
    <t>Täby HBK 3</t>
  </si>
  <si>
    <t>HK Country Röd</t>
  </si>
  <si>
    <t xml:space="preserve">IFK Kristinehamn </t>
  </si>
  <si>
    <t>Sikeå SK</t>
  </si>
  <si>
    <t>Gustavsbergs IF HK 2</t>
  </si>
  <si>
    <t>Ramviks IF</t>
  </si>
  <si>
    <t>Skogås HK</t>
  </si>
  <si>
    <t>Nordmalings IF</t>
  </si>
  <si>
    <t>Mönsterås HK</t>
  </si>
  <si>
    <t>IK Sund 1</t>
  </si>
  <si>
    <t>IK Sund 2</t>
  </si>
  <si>
    <t>GF Kroppskultur 1</t>
  </si>
  <si>
    <t>GF Kroppskultur 2</t>
  </si>
  <si>
    <t>NÅS IF/IFK Mockfjärd</t>
  </si>
  <si>
    <t>HK Brätte</t>
  </si>
  <si>
    <t>HF Orust</t>
  </si>
  <si>
    <t xml:space="preserve">OV Helsingborg HK </t>
  </si>
  <si>
    <t>Vårgårda IK</t>
  </si>
  <si>
    <t>Torslanda HK 1</t>
  </si>
  <si>
    <t>Torslanda HK 2</t>
  </si>
  <si>
    <t>Ala IF</t>
  </si>
  <si>
    <t>Skåre HK 2</t>
  </si>
  <si>
    <t>IFK Strängnäs</t>
  </si>
  <si>
    <t>Skåre HK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</si>
</sst>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17">
    <font>
      <sz val="11"/>
      <color theme="1"/>
      <name val="Calibri"/>
      <family val="2"/>
      <scheme val="minor"/>
    </font>
    <font>
      <sz val="11"/>
      <color rgb="FFFFFFF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</font>
    <font>
      <b/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 (Brödtext)"/>
    </font>
    <font>
      <b/>
      <sz val="11"/>
      <color theme="1"/>
      <name val="Calibri (Brödtext)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A7A7A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57">
    <xf numFmtId="0" fontId="0" fillId="0" borderId="0" xfId="0"/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164" fontId="1" fillId="2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/>
    </xf>
    <xf numFmtId="164" fontId="3" fillId="3" borderId="0" xfId="0" applyNumberFormat="1" applyFont="1" applyFill="1" applyAlignment="1">
      <alignment horizontal="left" vertical="center"/>
    </xf>
    <xf numFmtId="0" fontId="5" fillId="0" borderId="0" xfId="0" applyFont="1" applyAlignment="1">
      <alignment horizontal="left" vertical="center"/>
    </xf>
    <xf numFmtId="164" fontId="3" fillId="3" borderId="0" xfId="0" applyNumberFormat="1" applyFont="1" applyFill="1" applyAlignment="1">
      <alignment horizontal="right" vertical="center"/>
    </xf>
    <xf numFmtId="0" fontId="0" fillId="0" borderId="1" xfId="0" applyBorder="1" applyAlignment="1">
      <alignment horizontal="left" vertical="center"/>
    </xf>
    <xf numFmtId="164" fontId="4" fillId="0" borderId="1" xfId="0" applyNumberFormat="1" applyFont="1" applyBorder="1" applyAlignment="1">
      <alignment horizontal="left" vertical="center"/>
    </xf>
    <xf numFmtId="14" fontId="0" fillId="0" borderId="0" xfId="0" applyNumberFormat="1" applyAlignment="1">
      <alignment horizontal="right"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wrapText="1"/>
    </xf>
    <xf numFmtId="0" fontId="0" fillId="0" borderId="0" xfId="0" applyAlignment="1">
      <alignment vertical="center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0" fontId="9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left" vertical="center"/>
    </xf>
    <xf numFmtId="164" fontId="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 vertical="center"/>
    </xf>
    <xf numFmtId="0" fontId="2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left" wrapText="1"/>
    </xf>
    <xf numFmtId="0" fontId="2" fillId="4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wrapText="1"/>
    </xf>
    <xf numFmtId="164" fontId="14" fillId="0" borderId="1" xfId="0" applyNumberFormat="1" applyFont="1" applyBorder="1" applyAlignment="1">
      <alignment horizontal="left" vertical="center"/>
    </xf>
    <xf numFmtId="164" fontId="15" fillId="4" borderId="1" xfId="0" applyNumberFormat="1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wrapText="1"/>
    </xf>
    <xf numFmtId="0" fontId="14" fillId="0" borderId="0" xfId="0" applyFont="1" applyAlignment="1">
      <alignment horizontal="left" vertical="center"/>
    </xf>
    <xf numFmtId="0" fontId="16" fillId="4" borderId="1" xfId="0" applyFont="1" applyFill="1" applyBorder="1" applyAlignment="1">
      <alignment horizontal="left" wrapText="1"/>
    </xf>
    <xf numFmtId="0" fontId="12" fillId="4" borderId="1" xfId="0" applyFont="1" applyFill="1" applyBorder="1" applyAlignment="1">
      <alignment horizontal="left" vertical="center"/>
    </xf>
    <xf numFmtId="164" fontId="12" fillId="4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left"/>
    </xf>
    <xf numFmtId="0" fontId="12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/>
    </xf>
    <xf numFmtId="0" fontId="1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2" fillId="4" borderId="1" xfId="0" quotePrefix="1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/>
    <xf numFmtId="0" fontId="12" fillId="4" borderId="1" xfId="0" applyFont="1" applyFill="1" applyBorder="1"/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2" fillId="4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 xr:uid="{7283E81D-1126-4B3A-865B-FA92F47B5885}"/>
  </cellStyles>
  <dxfs count="6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0467F3-1F11-DA40-8793-CBC57A54A1D5}">
  <dimension ref="A1:K70"/>
  <sheetViews>
    <sheetView zoomScale="80" zoomScaleNormal="80" workbookViewId="0">
      <selection activeCell="G1" sqref="G1"/>
    </sheetView>
  </sheetViews>
  <sheetFormatPr defaultColWidth="8.85546875" defaultRowHeight="15" customHeight="1"/>
  <cols>
    <col min="1" max="1" width="28.42578125" style="2" customWidth="1"/>
    <col min="2" max="2" width="14.85546875" style="2" bestFit="1" customWidth="1"/>
    <col min="3" max="3" width="9" style="2" bestFit="1" customWidth="1"/>
    <col min="4" max="4" width="10" style="3" bestFit="1" customWidth="1"/>
    <col min="5" max="5" width="11.140625" style="2" customWidth="1"/>
    <col min="6" max="6" width="10.85546875" style="3" bestFit="1" customWidth="1"/>
    <col min="7" max="7" width="11.28515625" style="3" customWidth="1"/>
    <col min="8" max="8" width="13" style="3" customWidth="1"/>
    <col min="9" max="9" width="10.85546875" style="3" bestFit="1" customWidth="1"/>
    <col min="10" max="10" width="35.140625" style="2" bestFit="1" customWidth="1"/>
    <col min="11" max="11" width="10.140625" style="2" bestFit="1" customWidth="1"/>
    <col min="12" max="13" width="8.85546875" style="2"/>
    <col min="14" max="14" width="9" style="2" bestFit="1" customWidth="1"/>
    <col min="15" max="16" width="8.85546875" style="2"/>
    <col min="17" max="17" width="10.7109375" style="2" bestFit="1" customWidth="1"/>
    <col min="18" max="16384" width="8.85546875" style="2"/>
  </cols>
  <sheetData>
    <row r="1" spans="1:10" ht="31.5">
      <c r="A1" s="7" t="s">
        <v>81</v>
      </c>
      <c r="J1" s="11"/>
    </row>
    <row r="2" spans="1:10" ht="15" customHeight="1">
      <c r="A2" s="1"/>
      <c r="B2" s="1"/>
      <c r="C2" s="1" t="s">
        <v>0</v>
      </c>
      <c r="D2" s="4" t="s">
        <v>1</v>
      </c>
      <c r="E2" s="1" t="s">
        <v>2</v>
      </c>
      <c r="F2" s="4"/>
      <c r="G2" s="4" t="s">
        <v>3</v>
      </c>
      <c r="H2" s="4"/>
      <c r="I2" s="4" t="s">
        <v>4</v>
      </c>
      <c r="J2" s="1"/>
    </row>
    <row r="3" spans="1:10" ht="15" customHeight="1">
      <c r="A3" s="1" t="s">
        <v>5</v>
      </c>
      <c r="B3" s="1" t="s">
        <v>6</v>
      </c>
      <c r="C3" s="1" t="s">
        <v>7</v>
      </c>
      <c r="D3" s="4" t="s">
        <v>8</v>
      </c>
      <c r="E3" s="1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1" t="s">
        <v>14</v>
      </c>
    </row>
    <row r="4" spans="1:10" ht="15" customHeight="1">
      <c r="A4" s="30" t="s">
        <v>18</v>
      </c>
      <c r="B4" s="29" t="s">
        <v>133</v>
      </c>
      <c r="C4" s="27">
        <v>1</v>
      </c>
      <c r="D4" s="26">
        <v>6000</v>
      </c>
      <c r="E4" s="27"/>
      <c r="F4" s="26">
        <f t="shared" ref="F4:F35" si="0">(E4*75)+D4</f>
        <v>6000</v>
      </c>
      <c r="G4" s="26">
        <v>4658</v>
      </c>
      <c r="H4" s="26">
        <f>G4/4</f>
        <v>1164.5</v>
      </c>
      <c r="I4" s="26">
        <f t="shared" ref="I4:I35" si="1">F4+H4-$I$70</f>
        <v>2200.2846153846158</v>
      </c>
      <c r="J4" s="48"/>
    </row>
    <row r="5" spans="1:10" ht="15" customHeight="1">
      <c r="A5" s="23" t="s">
        <v>28</v>
      </c>
      <c r="B5" s="15">
        <v>11559</v>
      </c>
      <c r="C5" s="9">
        <v>1</v>
      </c>
      <c r="D5" s="25"/>
      <c r="E5" s="9">
        <v>73</v>
      </c>
      <c r="F5" s="25">
        <f t="shared" si="0"/>
        <v>5475</v>
      </c>
      <c r="G5" s="25"/>
      <c r="H5" s="25">
        <f>H4</f>
        <v>1164.5</v>
      </c>
      <c r="I5" s="25">
        <f t="shared" si="1"/>
        <v>1675.2846153846158</v>
      </c>
      <c r="J5" s="9"/>
    </row>
    <row r="6" spans="1:10" ht="15" customHeight="1">
      <c r="A6" s="24" t="s">
        <v>30</v>
      </c>
      <c r="B6" s="9">
        <v>2796</v>
      </c>
      <c r="C6" s="9">
        <v>1</v>
      </c>
      <c r="D6" s="25"/>
      <c r="E6" s="9">
        <v>24</v>
      </c>
      <c r="F6" s="25">
        <f t="shared" si="0"/>
        <v>1800</v>
      </c>
      <c r="G6" s="25"/>
      <c r="H6" s="25">
        <f>H5</f>
        <v>1164.5</v>
      </c>
      <c r="I6" s="25">
        <f t="shared" si="1"/>
        <v>-1999.7153846153842</v>
      </c>
      <c r="J6" s="9"/>
    </row>
    <row r="7" spans="1:10" ht="15" customHeight="1">
      <c r="A7" s="23" t="s">
        <v>60</v>
      </c>
      <c r="B7" s="15">
        <v>3650</v>
      </c>
      <c r="C7" s="9">
        <v>1</v>
      </c>
      <c r="D7" s="25"/>
      <c r="E7" s="9">
        <v>47</v>
      </c>
      <c r="F7" s="25">
        <f t="shared" si="0"/>
        <v>3525</v>
      </c>
      <c r="G7" s="25"/>
      <c r="H7" s="25">
        <f>H6</f>
        <v>1164.5</v>
      </c>
      <c r="I7" s="25">
        <f t="shared" si="1"/>
        <v>-274.71538461538421</v>
      </c>
      <c r="J7" s="9"/>
    </row>
    <row r="8" spans="1:10" ht="15" customHeight="1">
      <c r="A8" s="30" t="s">
        <v>83</v>
      </c>
      <c r="B8" s="29" t="s">
        <v>135</v>
      </c>
      <c r="C8" s="27">
        <v>2</v>
      </c>
      <c r="D8" s="26">
        <v>10000</v>
      </c>
      <c r="E8" s="27"/>
      <c r="F8" s="26">
        <f t="shared" si="0"/>
        <v>10000</v>
      </c>
      <c r="G8" s="26">
        <v>4000</v>
      </c>
      <c r="H8" s="26">
        <f>G8/5</f>
        <v>800</v>
      </c>
      <c r="I8" s="26">
        <f t="shared" si="1"/>
        <v>5835.7846153846158</v>
      </c>
      <c r="J8" s="27"/>
    </row>
    <row r="9" spans="1:10" ht="15" customHeight="1">
      <c r="A9" s="23" t="s">
        <v>16</v>
      </c>
      <c r="B9" s="15" t="s">
        <v>136</v>
      </c>
      <c r="C9" s="9">
        <v>2</v>
      </c>
      <c r="D9" s="25"/>
      <c r="E9" s="9">
        <v>40</v>
      </c>
      <c r="F9" s="25">
        <f t="shared" si="0"/>
        <v>3000</v>
      </c>
      <c r="G9" s="25"/>
      <c r="H9" s="25">
        <f>H8</f>
        <v>800</v>
      </c>
      <c r="I9" s="25">
        <f t="shared" si="1"/>
        <v>-1164.2153846153842</v>
      </c>
      <c r="J9" s="9"/>
    </row>
    <row r="10" spans="1:10" ht="15" customHeight="1">
      <c r="A10" s="23" t="s">
        <v>22</v>
      </c>
      <c r="B10" s="15" t="s">
        <v>102</v>
      </c>
      <c r="C10" s="9">
        <v>2</v>
      </c>
      <c r="D10" s="25"/>
      <c r="E10" s="9">
        <v>45</v>
      </c>
      <c r="F10" s="25">
        <f t="shared" si="0"/>
        <v>3375</v>
      </c>
      <c r="G10" s="25"/>
      <c r="H10" s="25">
        <f>H9</f>
        <v>800</v>
      </c>
      <c r="I10" s="25">
        <f t="shared" si="1"/>
        <v>-789.21538461538421</v>
      </c>
      <c r="J10" s="9"/>
    </row>
    <row r="11" spans="1:10" ht="15" customHeight="1">
      <c r="A11" s="24" t="s">
        <v>31</v>
      </c>
      <c r="B11" s="9">
        <v>11482</v>
      </c>
      <c r="C11" s="9">
        <v>2</v>
      </c>
      <c r="D11" s="25"/>
      <c r="E11" s="9">
        <v>42</v>
      </c>
      <c r="F11" s="25">
        <f t="shared" si="0"/>
        <v>3150</v>
      </c>
      <c r="G11" s="25"/>
      <c r="H11" s="25">
        <f>H10</f>
        <v>800</v>
      </c>
      <c r="I11" s="25">
        <f t="shared" si="1"/>
        <v>-1014.2153846153842</v>
      </c>
      <c r="J11" s="9"/>
    </row>
    <row r="12" spans="1:10" ht="15" customHeight="1">
      <c r="A12" s="9" t="s">
        <v>70</v>
      </c>
      <c r="B12" s="9">
        <v>11455</v>
      </c>
      <c r="C12" s="9">
        <v>2</v>
      </c>
      <c r="D12" s="25"/>
      <c r="E12" s="9">
        <v>41</v>
      </c>
      <c r="F12" s="25">
        <f t="shared" si="0"/>
        <v>3075</v>
      </c>
      <c r="G12" s="25"/>
      <c r="H12" s="25">
        <f>H11</f>
        <v>800</v>
      </c>
      <c r="I12" s="25">
        <f t="shared" si="1"/>
        <v>-1089.2153846153842</v>
      </c>
      <c r="J12" s="9"/>
    </row>
    <row r="13" spans="1:10" ht="15" customHeight="1">
      <c r="A13" s="30" t="s">
        <v>32</v>
      </c>
      <c r="B13" s="29" t="s">
        <v>118</v>
      </c>
      <c r="C13" s="27">
        <v>3</v>
      </c>
      <c r="D13" s="26">
        <v>6000</v>
      </c>
      <c r="E13" s="27"/>
      <c r="F13" s="26">
        <f t="shared" si="0"/>
        <v>6000</v>
      </c>
      <c r="G13" s="26">
        <v>660</v>
      </c>
      <c r="H13" s="26">
        <f>G13/4</f>
        <v>165</v>
      </c>
      <c r="I13" s="26">
        <f t="shared" si="1"/>
        <v>1200.7846153846158</v>
      </c>
      <c r="J13" s="27"/>
    </row>
    <row r="14" spans="1:10" ht="15" customHeight="1">
      <c r="A14" s="23" t="s">
        <v>56</v>
      </c>
      <c r="B14" s="15">
        <v>37257</v>
      </c>
      <c r="C14" s="9">
        <v>3</v>
      </c>
      <c r="D14" s="25"/>
      <c r="E14" s="9">
        <v>37</v>
      </c>
      <c r="F14" s="25">
        <f t="shared" si="0"/>
        <v>2775</v>
      </c>
      <c r="G14" s="25"/>
      <c r="H14" s="25">
        <f>H13</f>
        <v>165</v>
      </c>
      <c r="I14" s="25">
        <f t="shared" si="1"/>
        <v>-2024.2153846153842</v>
      </c>
      <c r="J14" s="9"/>
    </row>
    <row r="15" spans="1:10" ht="15" customHeight="1">
      <c r="A15" s="23" t="s">
        <v>176</v>
      </c>
      <c r="B15" s="15">
        <v>23792</v>
      </c>
      <c r="C15" s="9">
        <v>3</v>
      </c>
      <c r="D15" s="25"/>
      <c r="E15" s="9">
        <v>28</v>
      </c>
      <c r="F15" s="25">
        <f t="shared" si="0"/>
        <v>2100</v>
      </c>
      <c r="G15" s="25"/>
      <c r="H15" s="25">
        <f>H14</f>
        <v>165</v>
      </c>
      <c r="I15" s="25">
        <f t="shared" si="1"/>
        <v>-2699.2153846153842</v>
      </c>
      <c r="J15" s="9"/>
    </row>
    <row r="16" spans="1:10" ht="15" customHeight="1">
      <c r="A16" s="23" t="s">
        <v>25</v>
      </c>
      <c r="B16" s="15" t="s">
        <v>130</v>
      </c>
      <c r="C16" s="9">
        <v>3</v>
      </c>
      <c r="D16" s="25"/>
      <c r="E16" s="9">
        <v>30</v>
      </c>
      <c r="F16" s="25">
        <f t="shared" si="0"/>
        <v>2250</v>
      </c>
      <c r="G16" s="25"/>
      <c r="H16" s="25">
        <f>H15</f>
        <v>165</v>
      </c>
      <c r="I16" s="25">
        <f t="shared" si="1"/>
        <v>-2549.2153846153842</v>
      </c>
      <c r="J16" s="9"/>
    </row>
    <row r="17" spans="1:10" ht="15" customHeight="1">
      <c r="A17" s="30" t="s">
        <v>86</v>
      </c>
      <c r="B17" s="27">
        <v>28212</v>
      </c>
      <c r="C17" s="27">
        <v>4</v>
      </c>
      <c r="D17" s="26">
        <v>10000</v>
      </c>
      <c r="E17" s="27"/>
      <c r="F17" s="26">
        <f t="shared" si="0"/>
        <v>10000</v>
      </c>
      <c r="G17" s="26">
        <v>587</v>
      </c>
      <c r="H17" s="26">
        <f>G17/5</f>
        <v>117.4</v>
      </c>
      <c r="I17" s="26">
        <f t="shared" si="1"/>
        <v>5153.1846153846154</v>
      </c>
      <c r="J17" s="27"/>
    </row>
    <row r="18" spans="1:10" ht="15" customHeight="1">
      <c r="A18" s="23" t="s">
        <v>42</v>
      </c>
      <c r="B18" s="15" t="s">
        <v>126</v>
      </c>
      <c r="C18" s="9">
        <v>4</v>
      </c>
      <c r="D18" s="25"/>
      <c r="E18" s="9">
        <v>18</v>
      </c>
      <c r="F18" s="25">
        <f t="shared" si="0"/>
        <v>1350</v>
      </c>
      <c r="G18" s="25"/>
      <c r="H18" s="25">
        <f>H17</f>
        <v>117.4</v>
      </c>
      <c r="I18" s="25">
        <f t="shared" si="1"/>
        <v>-3496.8153846153841</v>
      </c>
      <c r="J18" s="9"/>
    </row>
    <row r="19" spans="1:10" ht="15" customHeight="1">
      <c r="A19" s="23" t="s">
        <v>85</v>
      </c>
      <c r="B19" s="15" t="s">
        <v>140</v>
      </c>
      <c r="C19" s="9">
        <v>4</v>
      </c>
      <c r="D19" s="25"/>
      <c r="E19" s="9">
        <v>63</v>
      </c>
      <c r="F19" s="25">
        <f t="shared" si="0"/>
        <v>4725</v>
      </c>
      <c r="G19" s="25"/>
      <c r="H19" s="25">
        <f>H18</f>
        <v>117.4</v>
      </c>
      <c r="I19" s="25">
        <f t="shared" si="1"/>
        <v>-121.81538461538457</v>
      </c>
      <c r="J19" s="9"/>
    </row>
    <row r="20" spans="1:10" ht="15" customHeight="1">
      <c r="A20" s="23" t="s">
        <v>55</v>
      </c>
      <c r="B20" s="15" t="s">
        <v>139</v>
      </c>
      <c r="C20" s="9">
        <v>4</v>
      </c>
      <c r="D20" s="25"/>
      <c r="E20" s="9">
        <v>18</v>
      </c>
      <c r="F20" s="25">
        <f t="shared" si="0"/>
        <v>1350</v>
      </c>
      <c r="G20" s="25"/>
      <c r="H20" s="25">
        <f>H19</f>
        <v>117.4</v>
      </c>
      <c r="I20" s="25">
        <f t="shared" si="1"/>
        <v>-3496.8153846153841</v>
      </c>
      <c r="J20" s="9"/>
    </row>
    <row r="21" spans="1:10" ht="15" customHeight="1">
      <c r="A21" s="9" t="s">
        <v>80</v>
      </c>
      <c r="B21" s="15">
        <v>20835</v>
      </c>
      <c r="C21" s="9">
        <v>4</v>
      </c>
      <c r="D21" s="25"/>
      <c r="E21" s="9">
        <v>58</v>
      </c>
      <c r="F21" s="25">
        <f t="shared" si="0"/>
        <v>4350</v>
      </c>
      <c r="G21" s="25"/>
      <c r="H21" s="25">
        <f>H20</f>
        <v>117.4</v>
      </c>
      <c r="I21" s="25">
        <f t="shared" si="1"/>
        <v>-496.81538461538457</v>
      </c>
      <c r="J21" s="9"/>
    </row>
    <row r="22" spans="1:10" ht="15" customHeight="1">
      <c r="A22" s="30" t="s">
        <v>79</v>
      </c>
      <c r="B22" s="29">
        <v>11408</v>
      </c>
      <c r="C22" s="27">
        <v>5</v>
      </c>
      <c r="D22" s="26">
        <v>6000</v>
      </c>
      <c r="E22" s="27"/>
      <c r="F22" s="26">
        <f t="shared" si="0"/>
        <v>6000</v>
      </c>
      <c r="G22" s="26">
        <v>3142</v>
      </c>
      <c r="H22" s="26">
        <f>G22/4</f>
        <v>785.5</v>
      </c>
      <c r="I22" s="26">
        <f t="shared" si="1"/>
        <v>1821.2846153846158</v>
      </c>
      <c r="J22" s="27"/>
    </row>
    <row r="23" spans="1:10" ht="15" customHeight="1">
      <c r="A23" s="23" t="s">
        <v>157</v>
      </c>
      <c r="B23" s="15">
        <v>2292</v>
      </c>
      <c r="C23" s="9">
        <v>5</v>
      </c>
      <c r="D23" s="25"/>
      <c r="E23" s="9">
        <v>71</v>
      </c>
      <c r="F23" s="25">
        <f t="shared" si="0"/>
        <v>5325</v>
      </c>
      <c r="G23" s="25"/>
      <c r="H23" s="25">
        <f>H22</f>
        <v>785.5</v>
      </c>
      <c r="I23" s="25">
        <f t="shared" si="1"/>
        <v>1146.2846153846158</v>
      </c>
      <c r="J23" s="9"/>
    </row>
    <row r="24" spans="1:10" ht="15" customHeight="1">
      <c r="A24" s="23" t="s">
        <v>301</v>
      </c>
      <c r="B24" s="15">
        <v>27211</v>
      </c>
      <c r="C24" s="9">
        <v>5</v>
      </c>
      <c r="D24" s="25"/>
      <c r="E24" s="9">
        <v>44</v>
      </c>
      <c r="F24" s="25">
        <f t="shared" si="0"/>
        <v>3300</v>
      </c>
      <c r="G24" s="25"/>
      <c r="H24" s="25">
        <f>H23</f>
        <v>785.5</v>
      </c>
      <c r="I24" s="25">
        <f t="shared" si="1"/>
        <v>-878.71538461538421</v>
      </c>
      <c r="J24" s="9"/>
    </row>
    <row r="25" spans="1:10" ht="15" customHeight="1">
      <c r="A25" s="23" t="s">
        <v>51</v>
      </c>
      <c r="B25" s="15">
        <v>11353</v>
      </c>
      <c r="C25" s="9">
        <v>5</v>
      </c>
      <c r="D25" s="25"/>
      <c r="E25" s="9">
        <v>30</v>
      </c>
      <c r="F25" s="25">
        <f t="shared" si="0"/>
        <v>2250</v>
      </c>
      <c r="G25" s="25"/>
      <c r="H25" s="25">
        <f>H24</f>
        <v>785.5</v>
      </c>
      <c r="I25" s="25">
        <f t="shared" si="1"/>
        <v>-1928.7153846153842</v>
      </c>
      <c r="J25" s="9"/>
    </row>
    <row r="26" spans="1:10" ht="15" customHeight="1">
      <c r="A26" s="30" t="s">
        <v>76</v>
      </c>
      <c r="B26" s="29" t="s">
        <v>120</v>
      </c>
      <c r="C26" s="27">
        <v>6</v>
      </c>
      <c r="D26" s="26">
        <v>10000</v>
      </c>
      <c r="E26" s="27"/>
      <c r="F26" s="26">
        <f t="shared" si="0"/>
        <v>10000</v>
      </c>
      <c r="G26" s="26">
        <v>2814</v>
      </c>
      <c r="H26" s="26">
        <f>G26/5</f>
        <v>562.79999999999995</v>
      </c>
      <c r="I26" s="26">
        <f t="shared" si="1"/>
        <v>5598.5846153846151</v>
      </c>
      <c r="J26" s="27"/>
    </row>
    <row r="27" spans="1:10" ht="15" customHeight="1">
      <c r="A27" s="23" t="s">
        <v>73</v>
      </c>
      <c r="B27" s="15">
        <v>36046</v>
      </c>
      <c r="C27" s="9">
        <v>6</v>
      </c>
      <c r="D27" s="25"/>
      <c r="E27" s="9">
        <v>66</v>
      </c>
      <c r="F27" s="25">
        <f t="shared" si="0"/>
        <v>4950</v>
      </c>
      <c r="G27" s="25"/>
      <c r="H27" s="25">
        <f>H26</f>
        <v>562.79999999999995</v>
      </c>
      <c r="I27" s="25">
        <f t="shared" si="1"/>
        <v>548.58461538461597</v>
      </c>
      <c r="J27" s="9"/>
    </row>
    <row r="28" spans="1:10" ht="15" customHeight="1">
      <c r="A28" s="23" t="s">
        <v>173</v>
      </c>
      <c r="B28" s="9">
        <v>32717</v>
      </c>
      <c r="C28" s="9">
        <v>6</v>
      </c>
      <c r="D28" s="25"/>
      <c r="E28" s="9">
        <v>2</v>
      </c>
      <c r="F28" s="25">
        <f t="shared" si="0"/>
        <v>150</v>
      </c>
      <c r="G28" s="25"/>
      <c r="H28" s="25">
        <f>H27</f>
        <v>562.79999999999995</v>
      </c>
      <c r="I28" s="25">
        <f t="shared" si="1"/>
        <v>-4251.415384615384</v>
      </c>
      <c r="J28" s="9"/>
    </row>
    <row r="29" spans="1:10" ht="15" customHeight="1">
      <c r="A29" s="23" t="s">
        <v>37</v>
      </c>
      <c r="B29" s="15">
        <v>29197</v>
      </c>
      <c r="C29" s="9">
        <v>6</v>
      </c>
      <c r="D29" s="25"/>
      <c r="E29" s="9">
        <v>67</v>
      </c>
      <c r="F29" s="25">
        <f t="shared" si="0"/>
        <v>5025</v>
      </c>
      <c r="G29" s="25"/>
      <c r="H29" s="25">
        <f>H28</f>
        <v>562.79999999999995</v>
      </c>
      <c r="I29" s="25">
        <f t="shared" si="1"/>
        <v>623.58461538461597</v>
      </c>
      <c r="J29" s="9"/>
    </row>
    <row r="30" spans="1:10" ht="15" customHeight="1">
      <c r="A30" s="24" t="s">
        <v>72</v>
      </c>
      <c r="B30" s="9">
        <v>28344</v>
      </c>
      <c r="C30" s="9">
        <v>6</v>
      </c>
      <c r="D30" s="25"/>
      <c r="E30" s="9">
        <v>15</v>
      </c>
      <c r="F30" s="25">
        <f t="shared" si="0"/>
        <v>1125</v>
      </c>
      <c r="G30" s="25"/>
      <c r="H30" s="25">
        <f>H29</f>
        <v>562.79999999999995</v>
      </c>
      <c r="I30" s="25">
        <f t="shared" si="1"/>
        <v>-3276.415384615384</v>
      </c>
      <c r="J30" s="9"/>
    </row>
    <row r="31" spans="1:10" ht="15" customHeight="1">
      <c r="A31" s="30" t="s">
        <v>172</v>
      </c>
      <c r="B31" s="29">
        <v>24859</v>
      </c>
      <c r="C31" s="27">
        <v>7</v>
      </c>
      <c r="D31" s="26">
        <v>6000</v>
      </c>
      <c r="E31" s="27"/>
      <c r="F31" s="26">
        <f t="shared" si="0"/>
        <v>6000</v>
      </c>
      <c r="G31" s="26">
        <v>2038</v>
      </c>
      <c r="H31" s="26">
        <f>G31/4</f>
        <v>509.5</v>
      </c>
      <c r="I31" s="26">
        <f t="shared" si="1"/>
        <v>1545.2846153846158</v>
      </c>
      <c r="J31" s="27"/>
    </row>
    <row r="32" spans="1:10" ht="15" customHeight="1">
      <c r="A32" s="23" t="s">
        <v>240</v>
      </c>
      <c r="B32" s="15">
        <v>2167</v>
      </c>
      <c r="C32" s="9">
        <v>7</v>
      </c>
      <c r="D32" s="25"/>
      <c r="E32" s="9">
        <v>49</v>
      </c>
      <c r="F32" s="25">
        <f t="shared" si="0"/>
        <v>3675</v>
      </c>
      <c r="G32" s="25"/>
      <c r="H32" s="25">
        <f>H31</f>
        <v>509.5</v>
      </c>
      <c r="I32" s="25">
        <f t="shared" si="1"/>
        <v>-779.71538461538421</v>
      </c>
      <c r="J32" s="9"/>
    </row>
    <row r="33" spans="1:10" ht="15" customHeight="1">
      <c r="A33" s="24" t="s">
        <v>47</v>
      </c>
      <c r="B33" s="9">
        <v>11345</v>
      </c>
      <c r="C33" s="9">
        <v>7</v>
      </c>
      <c r="D33" s="25"/>
      <c r="E33" s="9">
        <v>45</v>
      </c>
      <c r="F33" s="25">
        <f t="shared" si="0"/>
        <v>3375</v>
      </c>
      <c r="G33" s="25"/>
      <c r="H33" s="25">
        <f>H32</f>
        <v>509.5</v>
      </c>
      <c r="I33" s="25">
        <f t="shared" si="1"/>
        <v>-1079.7153846153842</v>
      </c>
      <c r="J33" s="9"/>
    </row>
    <row r="34" spans="1:10" ht="15" customHeight="1">
      <c r="A34" s="23" t="s">
        <v>88</v>
      </c>
      <c r="B34" s="15" t="s">
        <v>143</v>
      </c>
      <c r="C34" s="9">
        <v>7</v>
      </c>
      <c r="D34" s="25"/>
      <c r="E34" s="9">
        <v>30</v>
      </c>
      <c r="F34" s="25">
        <f t="shared" si="0"/>
        <v>2250</v>
      </c>
      <c r="G34" s="25"/>
      <c r="H34" s="25">
        <f>H33</f>
        <v>509.5</v>
      </c>
      <c r="I34" s="25">
        <f t="shared" si="1"/>
        <v>-2204.7153846153842</v>
      </c>
      <c r="J34" s="9"/>
    </row>
    <row r="35" spans="1:10" ht="15" customHeight="1">
      <c r="A35" s="30" t="s">
        <v>23</v>
      </c>
      <c r="B35" s="29">
        <v>11256</v>
      </c>
      <c r="C35" s="27">
        <v>8</v>
      </c>
      <c r="D35" s="26">
        <v>10000</v>
      </c>
      <c r="E35" s="27"/>
      <c r="F35" s="26">
        <f t="shared" si="0"/>
        <v>10000</v>
      </c>
      <c r="G35" s="26">
        <v>2455</v>
      </c>
      <c r="H35" s="26">
        <f>G35/5</f>
        <v>491</v>
      </c>
      <c r="I35" s="26">
        <f t="shared" si="1"/>
        <v>5526.7846153846158</v>
      </c>
      <c r="J35" s="27"/>
    </row>
    <row r="36" spans="1:10" ht="15" customHeight="1">
      <c r="A36" s="44" t="s">
        <v>48</v>
      </c>
      <c r="B36" s="32">
        <v>1992</v>
      </c>
      <c r="C36" s="31">
        <v>8</v>
      </c>
      <c r="D36" s="33"/>
      <c r="E36" s="31">
        <v>7</v>
      </c>
      <c r="F36" s="25">
        <f t="shared" ref="F36:F61" si="2">(E36*75)+D36</f>
        <v>525</v>
      </c>
      <c r="G36" s="33"/>
      <c r="H36" s="25">
        <f>H35</f>
        <v>491</v>
      </c>
      <c r="I36" s="25">
        <f t="shared" ref="I36:I67" si="3">F36+H36-$I$70</f>
        <v>-3948.2153846153842</v>
      </c>
      <c r="J36" s="31"/>
    </row>
    <row r="37" spans="1:10" ht="15" customHeight="1">
      <c r="A37" s="9" t="s">
        <v>54</v>
      </c>
      <c r="B37" s="9">
        <v>11327</v>
      </c>
      <c r="C37" s="9">
        <v>8</v>
      </c>
      <c r="D37" s="25"/>
      <c r="E37" s="9">
        <v>55</v>
      </c>
      <c r="F37" s="25">
        <f t="shared" si="2"/>
        <v>4125</v>
      </c>
      <c r="G37" s="25"/>
      <c r="H37" s="25">
        <f>H36</f>
        <v>491</v>
      </c>
      <c r="I37" s="25">
        <f t="shared" si="3"/>
        <v>-348.21538461538421</v>
      </c>
      <c r="J37" s="9"/>
    </row>
    <row r="38" spans="1:10" ht="15" customHeight="1">
      <c r="A38" s="23" t="s">
        <v>43</v>
      </c>
      <c r="B38" s="15" t="s">
        <v>116</v>
      </c>
      <c r="C38" s="9">
        <v>8</v>
      </c>
      <c r="D38" s="25"/>
      <c r="E38" s="9">
        <v>59</v>
      </c>
      <c r="F38" s="25">
        <f t="shared" si="2"/>
        <v>4425</v>
      </c>
      <c r="G38" s="25"/>
      <c r="H38" s="25">
        <f>H37</f>
        <v>491</v>
      </c>
      <c r="I38" s="25">
        <f t="shared" si="3"/>
        <v>-48.21538461538421</v>
      </c>
      <c r="J38" s="9"/>
    </row>
    <row r="39" spans="1:10" ht="15" customHeight="1">
      <c r="A39" s="23" t="s">
        <v>164</v>
      </c>
      <c r="B39" s="15">
        <v>11521</v>
      </c>
      <c r="C39" s="9">
        <v>8</v>
      </c>
      <c r="D39" s="25"/>
      <c r="E39" s="9">
        <v>22</v>
      </c>
      <c r="F39" s="25">
        <f t="shared" si="2"/>
        <v>1650</v>
      </c>
      <c r="G39" s="25"/>
      <c r="H39" s="25">
        <f>H38</f>
        <v>491</v>
      </c>
      <c r="I39" s="25">
        <f t="shared" si="3"/>
        <v>-2823.2153846153842</v>
      </c>
      <c r="J39" s="9"/>
    </row>
    <row r="40" spans="1:10" ht="15" customHeight="1">
      <c r="A40" s="28" t="s">
        <v>168</v>
      </c>
      <c r="B40" s="27">
        <v>11230</v>
      </c>
      <c r="C40" s="27">
        <v>9</v>
      </c>
      <c r="D40" s="26">
        <v>6000</v>
      </c>
      <c r="E40" s="27"/>
      <c r="F40" s="26">
        <f t="shared" si="2"/>
        <v>6000</v>
      </c>
      <c r="G40" s="26">
        <v>1756</v>
      </c>
      <c r="H40" s="26">
        <f>G40/4</f>
        <v>439</v>
      </c>
      <c r="I40" s="26">
        <f t="shared" si="3"/>
        <v>1474.7846153846158</v>
      </c>
      <c r="J40" s="27"/>
    </row>
    <row r="41" spans="1:10" ht="15" customHeight="1">
      <c r="A41" s="23" t="s">
        <v>45</v>
      </c>
      <c r="B41" s="15" t="s">
        <v>111</v>
      </c>
      <c r="C41" s="9">
        <v>9</v>
      </c>
      <c r="D41" s="25"/>
      <c r="E41" s="9">
        <v>29</v>
      </c>
      <c r="F41" s="25">
        <f t="shared" si="2"/>
        <v>2175</v>
      </c>
      <c r="G41" s="25"/>
      <c r="H41" s="25">
        <f>H40</f>
        <v>439</v>
      </c>
      <c r="I41" s="25">
        <f t="shared" si="3"/>
        <v>-2350.2153846153842</v>
      </c>
      <c r="J41" s="9"/>
    </row>
    <row r="42" spans="1:10" ht="15" customHeight="1">
      <c r="A42" s="23" t="s">
        <v>222</v>
      </c>
      <c r="B42" s="15">
        <v>26320</v>
      </c>
      <c r="C42" s="9">
        <v>9</v>
      </c>
      <c r="D42" s="25"/>
      <c r="E42" s="9">
        <v>57</v>
      </c>
      <c r="F42" s="25">
        <f t="shared" si="2"/>
        <v>4275</v>
      </c>
      <c r="G42" s="25"/>
      <c r="H42" s="25">
        <f>H41</f>
        <v>439</v>
      </c>
      <c r="I42" s="25">
        <f t="shared" si="3"/>
        <v>-250.21538461538421</v>
      </c>
      <c r="J42" s="9"/>
    </row>
    <row r="43" spans="1:10" ht="15" customHeight="1">
      <c r="A43" s="23" t="s">
        <v>21</v>
      </c>
      <c r="B43" s="9">
        <v>11532</v>
      </c>
      <c r="C43" s="9">
        <v>9</v>
      </c>
      <c r="D43" s="25"/>
      <c r="E43" s="9">
        <v>80</v>
      </c>
      <c r="F43" s="25">
        <f t="shared" si="2"/>
        <v>6000</v>
      </c>
      <c r="G43" s="25"/>
      <c r="H43" s="25">
        <f>H42</f>
        <v>439</v>
      </c>
      <c r="I43" s="25">
        <f t="shared" si="3"/>
        <v>1474.7846153846158</v>
      </c>
      <c r="J43" s="9"/>
    </row>
    <row r="44" spans="1:10" ht="15" customHeight="1">
      <c r="A44" s="28" t="s">
        <v>71</v>
      </c>
      <c r="B44" s="27">
        <v>11276</v>
      </c>
      <c r="C44" s="27">
        <v>10</v>
      </c>
      <c r="D44" s="26">
        <v>10000</v>
      </c>
      <c r="E44" s="27"/>
      <c r="F44" s="26">
        <f t="shared" si="2"/>
        <v>10000</v>
      </c>
      <c r="G44" s="26">
        <v>965</v>
      </c>
      <c r="H44" s="26">
        <f>G44/5</f>
        <v>193</v>
      </c>
      <c r="I44" s="26">
        <f t="shared" si="3"/>
        <v>5228.7846153846158</v>
      </c>
      <c r="J44" s="27"/>
    </row>
    <row r="45" spans="1:10" ht="15" customHeight="1">
      <c r="A45" s="44" t="s">
        <v>19</v>
      </c>
      <c r="B45" s="32" t="s">
        <v>123</v>
      </c>
      <c r="C45" s="31">
        <v>10</v>
      </c>
      <c r="D45" s="33"/>
      <c r="E45" s="31">
        <v>19</v>
      </c>
      <c r="F45" s="33">
        <f t="shared" si="2"/>
        <v>1425</v>
      </c>
      <c r="G45" s="33"/>
      <c r="H45" s="25">
        <f>H44</f>
        <v>193</v>
      </c>
      <c r="I45" s="33">
        <f t="shared" si="3"/>
        <v>-3346.2153846153842</v>
      </c>
      <c r="J45" s="31"/>
    </row>
    <row r="46" spans="1:10" ht="15" customHeight="1">
      <c r="A46" s="23" t="s">
        <v>264</v>
      </c>
      <c r="B46" s="15" t="s">
        <v>122</v>
      </c>
      <c r="C46" s="9">
        <v>10</v>
      </c>
      <c r="D46" s="25"/>
      <c r="E46" s="9">
        <v>51</v>
      </c>
      <c r="F46" s="25">
        <f t="shared" si="2"/>
        <v>3825</v>
      </c>
      <c r="G46" s="25"/>
      <c r="H46" s="25">
        <f>H45</f>
        <v>193</v>
      </c>
      <c r="I46" s="25">
        <f t="shared" si="3"/>
        <v>-946.21538461538421</v>
      </c>
      <c r="J46" s="14"/>
    </row>
    <row r="47" spans="1:10" ht="15" customHeight="1">
      <c r="A47" s="9" t="s">
        <v>52</v>
      </c>
      <c r="B47" s="9">
        <v>32650</v>
      </c>
      <c r="C47" s="9">
        <v>10</v>
      </c>
      <c r="D47" s="25"/>
      <c r="E47" s="9">
        <v>6</v>
      </c>
      <c r="F47" s="25">
        <f t="shared" si="2"/>
        <v>450</v>
      </c>
      <c r="G47" s="25"/>
      <c r="H47" s="25">
        <f>H46</f>
        <v>193</v>
      </c>
      <c r="I47" s="25">
        <f t="shared" si="3"/>
        <v>-4321.2153846153842</v>
      </c>
      <c r="J47" s="9"/>
    </row>
    <row r="48" spans="1:10" ht="15" customHeight="1">
      <c r="A48" s="23" t="s">
        <v>26</v>
      </c>
      <c r="B48" s="15">
        <v>44209</v>
      </c>
      <c r="C48" s="9">
        <v>10</v>
      </c>
      <c r="D48" s="25"/>
      <c r="E48" s="9">
        <v>93</v>
      </c>
      <c r="F48" s="25">
        <f t="shared" si="2"/>
        <v>6975</v>
      </c>
      <c r="G48" s="25"/>
      <c r="H48" s="25">
        <f>H47</f>
        <v>193</v>
      </c>
      <c r="I48" s="25">
        <f t="shared" si="3"/>
        <v>2203.7846153846158</v>
      </c>
      <c r="J48" s="9"/>
    </row>
    <row r="49" spans="1:10" ht="15" customHeight="1">
      <c r="A49" s="30" t="s">
        <v>265</v>
      </c>
      <c r="B49" s="29" t="s">
        <v>138</v>
      </c>
      <c r="C49" s="39">
        <v>11</v>
      </c>
      <c r="D49" s="40">
        <v>6000</v>
      </c>
      <c r="E49" s="39"/>
      <c r="F49" s="26">
        <f t="shared" si="2"/>
        <v>6000</v>
      </c>
      <c r="G49" s="40">
        <v>1735</v>
      </c>
      <c r="H49" s="26">
        <f>G49/4</f>
        <v>433.75</v>
      </c>
      <c r="I49" s="26">
        <f t="shared" si="3"/>
        <v>1469.5346153846158</v>
      </c>
      <c r="J49" s="43"/>
    </row>
    <row r="50" spans="1:10" ht="15" customHeight="1">
      <c r="A50" s="23" t="s">
        <v>171</v>
      </c>
      <c r="B50" s="15">
        <v>11497</v>
      </c>
      <c r="C50" s="20">
        <v>11</v>
      </c>
      <c r="D50" s="10"/>
      <c r="E50" s="20">
        <v>34</v>
      </c>
      <c r="F50" s="25">
        <f t="shared" si="2"/>
        <v>2550</v>
      </c>
      <c r="G50" s="10"/>
      <c r="H50" s="25">
        <f>H49</f>
        <v>433.75</v>
      </c>
      <c r="I50" s="25">
        <f t="shared" si="3"/>
        <v>-1980.4653846153842</v>
      </c>
      <c r="J50" s="14"/>
    </row>
    <row r="51" spans="1:10" ht="15" customHeight="1">
      <c r="A51" s="23" t="s">
        <v>67</v>
      </c>
      <c r="B51" s="15" t="s">
        <v>103</v>
      </c>
      <c r="C51" s="9">
        <v>11</v>
      </c>
      <c r="D51" s="25"/>
      <c r="E51" s="9">
        <v>97</v>
      </c>
      <c r="F51" s="25">
        <f t="shared" si="2"/>
        <v>7275</v>
      </c>
      <c r="G51" s="25"/>
      <c r="H51" s="25">
        <f>H50</f>
        <v>433.75</v>
      </c>
      <c r="I51" s="25">
        <f t="shared" si="3"/>
        <v>2744.5346153846158</v>
      </c>
      <c r="J51" s="9"/>
    </row>
    <row r="52" spans="1:10" ht="15" customHeight="1">
      <c r="A52" s="23" t="s">
        <v>299</v>
      </c>
      <c r="B52" s="15">
        <v>11340</v>
      </c>
      <c r="C52" s="9">
        <v>11</v>
      </c>
      <c r="D52" s="25"/>
      <c r="E52" s="9">
        <v>53</v>
      </c>
      <c r="F52" s="25">
        <f t="shared" si="2"/>
        <v>3975</v>
      </c>
      <c r="G52" s="25"/>
      <c r="H52" s="25">
        <f>H51</f>
        <v>433.75</v>
      </c>
      <c r="I52" s="25">
        <f t="shared" si="3"/>
        <v>-555.46538461538421</v>
      </c>
      <c r="J52" s="14"/>
    </row>
    <row r="53" spans="1:10" ht="15" customHeight="1">
      <c r="A53" s="35" t="s">
        <v>64</v>
      </c>
      <c r="B53" s="36" t="s">
        <v>101</v>
      </c>
      <c r="C53" s="35">
        <v>12</v>
      </c>
      <c r="D53" s="34">
        <v>6000</v>
      </c>
      <c r="E53" s="35"/>
      <c r="F53" s="34">
        <f t="shared" si="2"/>
        <v>6000</v>
      </c>
      <c r="G53" s="34">
        <v>1515</v>
      </c>
      <c r="H53" s="26">
        <f>G53/4</f>
        <v>378.75</v>
      </c>
      <c r="I53" s="34">
        <f t="shared" si="3"/>
        <v>1414.5346153846158</v>
      </c>
      <c r="J53" s="35"/>
    </row>
    <row r="54" spans="1:10" ht="15" customHeight="1">
      <c r="A54" s="23" t="s">
        <v>34</v>
      </c>
      <c r="B54" s="15" t="s">
        <v>128</v>
      </c>
      <c r="C54" s="9">
        <v>12</v>
      </c>
      <c r="D54" s="25"/>
      <c r="E54" s="9">
        <v>98</v>
      </c>
      <c r="F54" s="25">
        <f t="shared" si="2"/>
        <v>7350</v>
      </c>
      <c r="G54" s="25"/>
      <c r="H54" s="25">
        <f>H53</f>
        <v>378.75</v>
      </c>
      <c r="I54" s="25">
        <f t="shared" si="3"/>
        <v>2764.5346153846158</v>
      </c>
      <c r="J54" s="9"/>
    </row>
    <row r="55" spans="1:10" ht="15" customHeight="1">
      <c r="A55" s="23" t="s">
        <v>15</v>
      </c>
      <c r="B55" s="15">
        <v>3660</v>
      </c>
      <c r="C55" s="9">
        <v>12</v>
      </c>
      <c r="D55" s="25"/>
      <c r="E55" s="9">
        <v>7</v>
      </c>
      <c r="F55" s="25">
        <f t="shared" si="2"/>
        <v>525</v>
      </c>
      <c r="G55" s="25"/>
      <c r="H55" s="25">
        <f>H54</f>
        <v>378.75</v>
      </c>
      <c r="I55" s="25">
        <f t="shared" si="3"/>
        <v>-4060.4653846153842</v>
      </c>
      <c r="J55" s="9"/>
    </row>
    <row r="56" spans="1:10" ht="15" customHeight="1">
      <c r="A56" s="23" t="s">
        <v>69</v>
      </c>
      <c r="B56" s="15">
        <v>11439</v>
      </c>
      <c r="C56" s="9">
        <v>12</v>
      </c>
      <c r="D56" s="25"/>
      <c r="E56" s="9">
        <v>2</v>
      </c>
      <c r="F56" s="25">
        <f t="shared" si="2"/>
        <v>150</v>
      </c>
      <c r="G56" s="25"/>
      <c r="H56" s="25">
        <f>H55</f>
        <v>378.75</v>
      </c>
      <c r="I56" s="25">
        <f t="shared" si="3"/>
        <v>-4435.4653846153842</v>
      </c>
      <c r="J56" s="9"/>
    </row>
    <row r="57" spans="1:10" ht="15" customHeight="1">
      <c r="A57" s="30" t="s">
        <v>46</v>
      </c>
      <c r="B57" s="29" t="s">
        <v>132</v>
      </c>
      <c r="C57" s="27">
        <v>13</v>
      </c>
      <c r="D57" s="26">
        <v>6000</v>
      </c>
      <c r="E57" s="27"/>
      <c r="F57" s="26">
        <f t="shared" si="2"/>
        <v>6000</v>
      </c>
      <c r="G57" s="26">
        <v>1833</v>
      </c>
      <c r="H57" s="26">
        <f>G57/4</f>
        <v>458.25</v>
      </c>
      <c r="I57" s="26">
        <f t="shared" si="3"/>
        <v>1494.0346153846158</v>
      </c>
      <c r="J57" s="27"/>
    </row>
    <row r="58" spans="1:10" ht="15" customHeight="1">
      <c r="A58" s="9" t="s">
        <v>302</v>
      </c>
      <c r="B58" s="15">
        <v>23651</v>
      </c>
      <c r="C58" s="9">
        <v>13</v>
      </c>
      <c r="D58" s="25"/>
      <c r="E58" s="9">
        <v>90</v>
      </c>
      <c r="F58" s="25">
        <f t="shared" si="2"/>
        <v>6750</v>
      </c>
      <c r="G58" s="25"/>
      <c r="H58" s="25">
        <f>H57</f>
        <v>458.25</v>
      </c>
      <c r="I58" s="25">
        <f t="shared" si="3"/>
        <v>2244.0346153846158</v>
      </c>
      <c r="J58" s="9"/>
    </row>
    <row r="59" spans="1:10" s="19" customFormat="1" ht="15" customHeight="1">
      <c r="A59" s="23" t="s">
        <v>27</v>
      </c>
      <c r="B59" s="15" t="s">
        <v>97</v>
      </c>
      <c r="C59" s="9">
        <v>13</v>
      </c>
      <c r="D59" s="25"/>
      <c r="E59" s="9">
        <v>36</v>
      </c>
      <c r="F59" s="25">
        <f t="shared" si="2"/>
        <v>2700</v>
      </c>
      <c r="G59" s="25"/>
      <c r="H59" s="25">
        <f>H58</f>
        <v>458.25</v>
      </c>
      <c r="I59" s="25">
        <f t="shared" si="3"/>
        <v>-1805.9653846153842</v>
      </c>
      <c r="J59" s="9"/>
    </row>
    <row r="60" spans="1:10" ht="15" customHeight="1">
      <c r="A60" s="23" t="s">
        <v>39</v>
      </c>
      <c r="B60" s="15" t="s">
        <v>134</v>
      </c>
      <c r="C60" s="9">
        <v>13</v>
      </c>
      <c r="D60" s="25"/>
      <c r="E60" s="9">
        <v>5</v>
      </c>
      <c r="F60" s="25">
        <f t="shared" si="2"/>
        <v>375</v>
      </c>
      <c r="G60" s="25"/>
      <c r="H60" s="25">
        <f>H59</f>
        <v>458.25</v>
      </c>
      <c r="I60" s="25">
        <f t="shared" si="3"/>
        <v>-4130.9653846153842</v>
      </c>
      <c r="J60" s="9"/>
    </row>
    <row r="61" spans="1:10" ht="15" customHeight="1">
      <c r="A61" s="30" t="s">
        <v>153</v>
      </c>
      <c r="B61" s="29">
        <v>11479</v>
      </c>
      <c r="C61" s="27">
        <v>14</v>
      </c>
      <c r="D61" s="26">
        <v>6000</v>
      </c>
      <c r="E61" s="27"/>
      <c r="F61" s="26">
        <f t="shared" si="2"/>
        <v>6000</v>
      </c>
      <c r="G61" s="26">
        <v>3362</v>
      </c>
      <c r="H61" s="26">
        <f>G61/4</f>
        <v>840.5</v>
      </c>
      <c r="I61" s="26">
        <f t="shared" si="3"/>
        <v>1876.2846153846158</v>
      </c>
      <c r="J61" s="27"/>
    </row>
    <row r="62" spans="1:10" ht="15" customHeight="1">
      <c r="A62" s="23" t="s">
        <v>145</v>
      </c>
      <c r="B62" s="15">
        <v>40516</v>
      </c>
      <c r="C62" s="20">
        <v>14</v>
      </c>
      <c r="D62" s="10"/>
      <c r="E62" s="20">
        <v>182</v>
      </c>
      <c r="F62" s="25">
        <f>(E62*150)+D62</f>
        <v>27300</v>
      </c>
      <c r="G62" s="10"/>
      <c r="H62" s="25">
        <f>H61</f>
        <v>840.5</v>
      </c>
      <c r="I62" s="25">
        <f t="shared" si="3"/>
        <v>23176.284615384615</v>
      </c>
      <c r="J62" s="14"/>
    </row>
    <row r="63" spans="1:10" ht="15" customHeight="1">
      <c r="A63" s="9" t="s">
        <v>61</v>
      </c>
      <c r="B63" s="15" t="s">
        <v>91</v>
      </c>
      <c r="C63" s="9">
        <v>14</v>
      </c>
      <c r="D63" s="25"/>
      <c r="E63" s="9">
        <v>33</v>
      </c>
      <c r="F63" s="25">
        <f t="shared" ref="F63:F68" si="4">(E63*75)+D63</f>
        <v>2475</v>
      </c>
      <c r="G63" s="25"/>
      <c r="H63" s="25">
        <f>H62</f>
        <v>840.5</v>
      </c>
      <c r="I63" s="25">
        <f t="shared" si="3"/>
        <v>-1648.7153846153842</v>
      </c>
      <c r="J63" s="9"/>
    </row>
    <row r="64" spans="1:10" ht="15" customHeight="1">
      <c r="A64" s="9" t="s">
        <v>82</v>
      </c>
      <c r="B64" s="9">
        <v>11414</v>
      </c>
      <c r="C64" s="9">
        <v>14</v>
      </c>
      <c r="D64" s="25"/>
      <c r="E64" s="9">
        <v>13</v>
      </c>
      <c r="F64" s="25">
        <f t="shared" si="4"/>
        <v>975</v>
      </c>
      <c r="G64" s="25"/>
      <c r="H64" s="25">
        <f>H63</f>
        <v>840.5</v>
      </c>
      <c r="I64" s="25">
        <f t="shared" si="3"/>
        <v>-3148.7153846153842</v>
      </c>
      <c r="J64" s="9"/>
    </row>
    <row r="65" spans="1:11" ht="15" customHeight="1">
      <c r="A65" s="30" t="s">
        <v>53</v>
      </c>
      <c r="B65" s="29">
        <v>26679</v>
      </c>
      <c r="C65" s="27">
        <v>15</v>
      </c>
      <c r="D65" s="26">
        <v>6000</v>
      </c>
      <c r="E65" s="27"/>
      <c r="F65" s="26">
        <f t="shared" si="4"/>
        <v>6000</v>
      </c>
      <c r="G65" s="26">
        <v>1004</v>
      </c>
      <c r="H65" s="26">
        <f>G65/4</f>
        <v>251</v>
      </c>
      <c r="I65" s="26">
        <f t="shared" si="3"/>
        <v>1286.7846153846158</v>
      </c>
      <c r="J65" s="27"/>
    </row>
    <row r="66" spans="1:11" ht="15" customHeight="1">
      <c r="A66" s="9" t="s">
        <v>44</v>
      </c>
      <c r="B66" s="9">
        <v>11297</v>
      </c>
      <c r="C66" s="9">
        <v>15</v>
      </c>
      <c r="D66" s="25"/>
      <c r="E66" s="9">
        <v>96</v>
      </c>
      <c r="F66" s="25">
        <f t="shared" si="4"/>
        <v>7200</v>
      </c>
      <c r="G66" s="25"/>
      <c r="H66" s="25">
        <f>H65</f>
        <v>251</v>
      </c>
      <c r="I66" s="25">
        <f t="shared" si="3"/>
        <v>2486.7846153846158</v>
      </c>
      <c r="J66" s="9"/>
    </row>
    <row r="67" spans="1:11" ht="15" customHeight="1">
      <c r="A67" s="23" t="s">
        <v>63</v>
      </c>
      <c r="B67" s="15">
        <v>11423</v>
      </c>
      <c r="C67" s="9">
        <v>15</v>
      </c>
      <c r="D67" s="25"/>
      <c r="E67" s="9">
        <v>5</v>
      </c>
      <c r="F67" s="25">
        <f t="shared" si="4"/>
        <v>375</v>
      </c>
      <c r="G67" s="25"/>
      <c r="H67" s="25">
        <f>H66</f>
        <v>251</v>
      </c>
      <c r="I67" s="25">
        <f t="shared" si="3"/>
        <v>-4338.2153846153842</v>
      </c>
      <c r="J67" s="9"/>
    </row>
    <row r="68" spans="1:11" ht="15" customHeight="1">
      <c r="A68" s="24" t="s">
        <v>57</v>
      </c>
      <c r="B68" s="15" t="s">
        <v>104</v>
      </c>
      <c r="C68" s="9">
        <v>15</v>
      </c>
      <c r="D68" s="25"/>
      <c r="E68" s="9">
        <v>8</v>
      </c>
      <c r="F68" s="25">
        <f t="shared" si="4"/>
        <v>600</v>
      </c>
      <c r="G68" s="25"/>
      <c r="H68" s="25">
        <f>H67</f>
        <v>251</v>
      </c>
      <c r="I68" s="25">
        <f t="shared" ref="I68" si="5">F68+H68-$I$70</f>
        <v>-4113.2153846153842</v>
      </c>
      <c r="J68" s="9"/>
    </row>
    <row r="69" spans="1:11" ht="15" customHeight="1">
      <c r="A69" s="5"/>
      <c r="B69" s="5"/>
      <c r="C69" s="5"/>
      <c r="D69" s="6"/>
      <c r="E69" s="5"/>
      <c r="F69" s="6">
        <f>SUM(F4:F68)</f>
        <v>290150</v>
      </c>
      <c r="G69" s="6"/>
      <c r="H69" s="6">
        <f>SUM(H4:H68)</f>
        <v>32523.999999999993</v>
      </c>
      <c r="I69" s="6">
        <f>F69+H69</f>
        <v>322674</v>
      </c>
      <c r="J69" s="6"/>
      <c r="K69" s="3"/>
    </row>
    <row r="70" spans="1:11" ht="15" customHeight="1">
      <c r="A70" s="5"/>
      <c r="B70" s="5"/>
      <c r="C70" s="5"/>
      <c r="D70" s="6"/>
      <c r="E70" s="5"/>
      <c r="F70" s="6"/>
      <c r="G70" s="6"/>
      <c r="H70" s="8" t="s">
        <v>59</v>
      </c>
      <c r="I70" s="6">
        <f>I69/(COUNTIF(A4:A68,"*"))</f>
        <v>4964.2153846153842</v>
      </c>
      <c r="J70" s="5"/>
    </row>
  </sheetData>
  <autoFilter ref="A3:J70" xr:uid="{6F474B58-787A-4D45-B02F-A5A27401A210}">
    <sortState xmlns:xlrd2="http://schemas.microsoft.com/office/spreadsheetml/2017/richdata2" ref="A4:J70">
      <sortCondition ref="C3:C70"/>
    </sortState>
  </autoFilter>
  <conditionalFormatting sqref="I4:I68">
    <cfRule type="cellIs" dxfId="5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1"/>
  <sheetViews>
    <sheetView zoomScale="80" zoomScaleNormal="80" workbookViewId="0">
      <selection activeCell="A76" sqref="A76"/>
    </sheetView>
  </sheetViews>
  <sheetFormatPr defaultColWidth="8.85546875" defaultRowHeight="15" customHeight="1"/>
  <cols>
    <col min="1" max="1" width="25.28515625" style="2" customWidth="1"/>
    <col min="2" max="2" width="14.85546875" style="2" bestFit="1" customWidth="1"/>
    <col min="3" max="3" width="9" style="2" bestFit="1" customWidth="1"/>
    <col min="4" max="4" width="10" style="3" bestFit="1" customWidth="1"/>
    <col min="5" max="5" width="11.42578125" style="2" customWidth="1"/>
    <col min="6" max="6" width="10.85546875" style="3" bestFit="1" customWidth="1"/>
    <col min="7" max="7" width="11.28515625" style="3" customWidth="1"/>
    <col min="8" max="8" width="13" style="3" customWidth="1"/>
    <col min="9" max="9" width="11.7109375" style="3" bestFit="1" customWidth="1"/>
    <col min="10" max="10" width="35.140625" style="2" bestFit="1" customWidth="1"/>
    <col min="11" max="11" width="9.42578125" style="2" bestFit="1" customWidth="1"/>
    <col min="12" max="12" width="9" style="2" bestFit="1" customWidth="1"/>
    <col min="13" max="14" width="8.85546875" style="2"/>
    <col min="15" max="15" width="9" style="2" bestFit="1" customWidth="1"/>
    <col min="16" max="16" width="8.85546875" style="2"/>
    <col min="17" max="17" width="9" style="2" bestFit="1" customWidth="1"/>
    <col min="18" max="18" width="10.85546875" style="2" bestFit="1" customWidth="1"/>
    <col min="19" max="16384" width="8.85546875" style="2"/>
  </cols>
  <sheetData>
    <row r="1" spans="1:10" ht="31.5">
      <c r="A1" s="7" t="s">
        <v>58</v>
      </c>
      <c r="J1" s="11"/>
    </row>
    <row r="2" spans="1:10" ht="15" customHeight="1">
      <c r="A2" s="1"/>
      <c r="B2" s="1"/>
      <c r="C2" s="1" t="s">
        <v>0</v>
      </c>
      <c r="D2" s="4" t="s">
        <v>1</v>
      </c>
      <c r="E2" s="1" t="s">
        <v>2</v>
      </c>
      <c r="F2" s="4"/>
      <c r="G2" s="4" t="s">
        <v>3</v>
      </c>
      <c r="H2" s="4"/>
      <c r="I2" s="4" t="s">
        <v>4</v>
      </c>
      <c r="J2" s="1"/>
    </row>
    <row r="3" spans="1:10" ht="15" customHeight="1">
      <c r="A3" s="1" t="s">
        <v>5</v>
      </c>
      <c r="B3" s="1" t="s">
        <v>6</v>
      </c>
      <c r="C3" s="1" t="s">
        <v>7</v>
      </c>
      <c r="D3" s="4" t="s">
        <v>8</v>
      </c>
      <c r="E3" s="1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1" t="s">
        <v>14</v>
      </c>
    </row>
    <row r="4" spans="1:10" ht="15" customHeight="1">
      <c r="A4" s="28" t="s">
        <v>18</v>
      </c>
      <c r="B4" s="27">
        <v>11240</v>
      </c>
      <c r="C4" s="27">
        <v>1</v>
      </c>
      <c r="D4" s="26">
        <v>6000</v>
      </c>
      <c r="E4" s="27"/>
      <c r="F4" s="26">
        <f t="shared" ref="F4:F35" si="0">(E4*75)+D4</f>
        <v>6000</v>
      </c>
      <c r="G4" s="26">
        <v>4658</v>
      </c>
      <c r="H4" s="26">
        <f>G4/4</f>
        <v>1164.5</v>
      </c>
      <c r="I4" s="26">
        <f t="shared" ref="I4:I35" si="1">F4+H4-$I$71</f>
        <v>2153.257575757576</v>
      </c>
      <c r="J4" s="27"/>
    </row>
    <row r="5" spans="1:10" ht="15" customHeight="1">
      <c r="A5" s="46" t="s">
        <v>28</v>
      </c>
      <c r="B5" s="15" t="s">
        <v>89</v>
      </c>
      <c r="C5" s="9">
        <v>1</v>
      </c>
      <c r="D5" s="25"/>
      <c r="E5" s="9">
        <v>73</v>
      </c>
      <c r="F5" s="25">
        <f t="shared" si="0"/>
        <v>5475</v>
      </c>
      <c r="G5" s="25"/>
      <c r="H5" s="25">
        <f>H4</f>
        <v>1164.5</v>
      </c>
      <c r="I5" s="25">
        <f t="shared" si="1"/>
        <v>1628.257575757576</v>
      </c>
      <c r="J5" s="13"/>
    </row>
    <row r="6" spans="1:10" ht="15" customHeight="1">
      <c r="A6" s="24" t="s">
        <v>30</v>
      </c>
      <c r="B6" s="15" t="s">
        <v>92</v>
      </c>
      <c r="C6" s="9">
        <v>1</v>
      </c>
      <c r="D6" s="25"/>
      <c r="E6" s="9">
        <v>24</v>
      </c>
      <c r="F6" s="25">
        <f t="shared" si="0"/>
        <v>1800</v>
      </c>
      <c r="G6" s="25"/>
      <c r="H6" s="25">
        <f>H5</f>
        <v>1164.5</v>
      </c>
      <c r="I6" s="25">
        <f t="shared" si="1"/>
        <v>-2046.742424242424</v>
      </c>
      <c r="J6" s="9"/>
    </row>
    <row r="7" spans="1:10" ht="15" customHeight="1">
      <c r="A7" s="24" t="s">
        <v>60</v>
      </c>
      <c r="B7" s="15" t="s">
        <v>99</v>
      </c>
      <c r="C7" s="9">
        <v>1</v>
      </c>
      <c r="D7" s="25"/>
      <c r="E7" s="9">
        <v>46</v>
      </c>
      <c r="F7" s="25">
        <f t="shared" si="0"/>
        <v>3450</v>
      </c>
      <c r="G7" s="25"/>
      <c r="H7" s="25">
        <f>H6</f>
        <v>1164.5</v>
      </c>
      <c r="I7" s="25">
        <f t="shared" si="1"/>
        <v>-396.74242424242402</v>
      </c>
      <c r="J7" s="9"/>
    </row>
    <row r="8" spans="1:10" ht="15" customHeight="1">
      <c r="A8" s="28" t="s">
        <v>35</v>
      </c>
      <c r="B8" s="29" t="s">
        <v>107</v>
      </c>
      <c r="C8" s="27">
        <v>2</v>
      </c>
      <c r="D8" s="26">
        <v>6000</v>
      </c>
      <c r="E8" s="27"/>
      <c r="F8" s="26">
        <f t="shared" si="0"/>
        <v>6000</v>
      </c>
      <c r="G8" s="26">
        <v>3438</v>
      </c>
      <c r="H8" s="26">
        <f>G8/4</f>
        <v>859.5</v>
      </c>
      <c r="I8" s="26">
        <f t="shared" si="1"/>
        <v>1848.257575757576</v>
      </c>
      <c r="J8" s="27"/>
    </row>
    <row r="9" spans="1:10" ht="15" customHeight="1">
      <c r="A9" s="9" t="s">
        <v>295</v>
      </c>
      <c r="B9" s="9">
        <v>40068</v>
      </c>
      <c r="C9" s="9">
        <v>2</v>
      </c>
      <c r="D9" s="25"/>
      <c r="E9" s="9">
        <v>18</v>
      </c>
      <c r="F9" s="25">
        <f t="shared" si="0"/>
        <v>1350</v>
      </c>
      <c r="G9" s="25"/>
      <c r="H9" s="25">
        <f>H8</f>
        <v>859.5</v>
      </c>
      <c r="I9" s="25">
        <f t="shared" si="1"/>
        <v>-2801.742424242424</v>
      </c>
      <c r="J9" s="13"/>
    </row>
    <row r="10" spans="1:10" ht="15" customHeight="1">
      <c r="A10" s="24" t="s">
        <v>57</v>
      </c>
      <c r="B10" s="15" t="s">
        <v>104</v>
      </c>
      <c r="C10" s="9">
        <v>2</v>
      </c>
      <c r="D10" s="25"/>
      <c r="E10" s="9">
        <v>20</v>
      </c>
      <c r="F10" s="25">
        <f t="shared" si="0"/>
        <v>1500</v>
      </c>
      <c r="G10" s="25"/>
      <c r="H10" s="25">
        <f>H9</f>
        <v>859.5</v>
      </c>
      <c r="I10" s="25">
        <f t="shared" si="1"/>
        <v>-2651.742424242424</v>
      </c>
      <c r="J10" s="9"/>
    </row>
    <row r="11" spans="1:10" ht="15" customHeight="1">
      <c r="A11" s="9" t="s">
        <v>21</v>
      </c>
      <c r="B11" s="15" t="s">
        <v>94</v>
      </c>
      <c r="C11" s="9">
        <v>2</v>
      </c>
      <c r="D11" s="25"/>
      <c r="E11" s="9">
        <v>7</v>
      </c>
      <c r="F11" s="25">
        <f t="shared" si="0"/>
        <v>525</v>
      </c>
      <c r="G11" s="25"/>
      <c r="H11" s="25">
        <f>H10</f>
        <v>859.5</v>
      </c>
      <c r="I11" s="25">
        <f t="shared" si="1"/>
        <v>-3626.742424242424</v>
      </c>
      <c r="J11" s="13"/>
    </row>
    <row r="12" spans="1:10" ht="15" customHeight="1">
      <c r="A12" s="27" t="s">
        <v>296</v>
      </c>
      <c r="B12" s="27">
        <v>27415</v>
      </c>
      <c r="C12" s="27">
        <v>3</v>
      </c>
      <c r="D12" s="26">
        <v>10000</v>
      </c>
      <c r="E12" s="27"/>
      <c r="F12" s="26">
        <f t="shared" si="0"/>
        <v>10000</v>
      </c>
      <c r="G12" s="26">
        <v>7917</v>
      </c>
      <c r="H12" s="26">
        <f>G12/5</f>
        <v>1583.4</v>
      </c>
      <c r="I12" s="26">
        <f t="shared" si="1"/>
        <v>6572.1575757575756</v>
      </c>
      <c r="J12" s="27"/>
    </row>
    <row r="13" spans="1:10" ht="15" customHeight="1">
      <c r="A13" s="24" t="s">
        <v>45</v>
      </c>
      <c r="B13" s="15" t="s">
        <v>111</v>
      </c>
      <c r="C13" s="9">
        <v>3</v>
      </c>
      <c r="D13" s="25"/>
      <c r="E13" s="9">
        <v>48</v>
      </c>
      <c r="F13" s="25">
        <f t="shared" si="0"/>
        <v>3600</v>
      </c>
      <c r="G13" s="25"/>
      <c r="H13" s="25">
        <f>H12</f>
        <v>1583.4</v>
      </c>
      <c r="I13" s="25">
        <f t="shared" si="1"/>
        <v>172.15757575757561</v>
      </c>
      <c r="J13" s="9"/>
    </row>
    <row r="14" spans="1:10" ht="15" customHeight="1">
      <c r="A14" s="24" t="s">
        <v>17</v>
      </c>
      <c r="B14" s="9">
        <v>11467</v>
      </c>
      <c r="C14" s="9">
        <v>3</v>
      </c>
      <c r="D14" s="25"/>
      <c r="E14" s="9">
        <v>17</v>
      </c>
      <c r="F14" s="25">
        <f t="shared" si="0"/>
        <v>1275</v>
      </c>
      <c r="G14" s="25"/>
      <c r="H14" s="25">
        <f>H13</f>
        <v>1583.4</v>
      </c>
      <c r="I14" s="25">
        <f t="shared" si="1"/>
        <v>-2152.8424242424239</v>
      </c>
      <c r="J14" s="13"/>
    </row>
    <row r="15" spans="1:10" ht="15" customHeight="1">
      <c r="A15" s="24" t="s">
        <v>46</v>
      </c>
      <c r="B15" s="9">
        <v>28899</v>
      </c>
      <c r="C15" s="9">
        <v>3</v>
      </c>
      <c r="D15" s="25"/>
      <c r="E15" s="9">
        <v>35</v>
      </c>
      <c r="F15" s="25">
        <f t="shared" si="0"/>
        <v>2625</v>
      </c>
      <c r="G15" s="25"/>
      <c r="H15" s="25">
        <f>H14</f>
        <v>1583.4</v>
      </c>
      <c r="I15" s="25">
        <f t="shared" si="1"/>
        <v>-802.84242424242439</v>
      </c>
      <c r="J15" s="13"/>
    </row>
    <row r="16" spans="1:10" ht="15" customHeight="1">
      <c r="A16" s="24" t="s">
        <v>33</v>
      </c>
      <c r="B16" s="15" t="s">
        <v>115</v>
      </c>
      <c r="C16" s="9">
        <v>3</v>
      </c>
      <c r="D16" s="25"/>
      <c r="E16" s="9">
        <v>32</v>
      </c>
      <c r="F16" s="25">
        <f t="shared" si="0"/>
        <v>2400</v>
      </c>
      <c r="G16" s="25"/>
      <c r="H16" s="25">
        <f>H15</f>
        <v>1583.4</v>
      </c>
      <c r="I16" s="25">
        <f t="shared" si="1"/>
        <v>-1027.8424242424239</v>
      </c>
      <c r="J16" s="9"/>
    </row>
    <row r="17" spans="1:10" ht="15" customHeight="1">
      <c r="A17" s="28" t="s">
        <v>50</v>
      </c>
      <c r="B17" s="29" t="s">
        <v>129</v>
      </c>
      <c r="C17" s="47">
        <v>4</v>
      </c>
      <c r="D17" s="26">
        <v>6000</v>
      </c>
      <c r="E17" s="27"/>
      <c r="F17" s="26">
        <f t="shared" si="0"/>
        <v>6000</v>
      </c>
      <c r="G17" s="26">
        <v>2074</v>
      </c>
      <c r="H17" s="26">
        <f>G17/4</f>
        <v>518.5</v>
      </c>
      <c r="I17" s="26">
        <f t="shared" si="1"/>
        <v>1507.257575757576</v>
      </c>
      <c r="J17" s="27"/>
    </row>
    <row r="18" spans="1:10" ht="15" customHeight="1">
      <c r="A18" s="24" t="s">
        <v>42</v>
      </c>
      <c r="B18" s="15" t="s">
        <v>126</v>
      </c>
      <c r="C18" s="9">
        <v>4</v>
      </c>
      <c r="D18" s="25"/>
      <c r="E18" s="9">
        <v>8</v>
      </c>
      <c r="F18" s="25">
        <f t="shared" si="0"/>
        <v>600</v>
      </c>
      <c r="G18" s="25"/>
      <c r="H18" s="25">
        <f>H17</f>
        <v>518.5</v>
      </c>
      <c r="I18" s="25">
        <f t="shared" si="1"/>
        <v>-3892.742424242424</v>
      </c>
      <c r="J18" s="9"/>
    </row>
    <row r="19" spans="1:10" ht="15" customHeight="1">
      <c r="A19" s="24" t="s">
        <v>85</v>
      </c>
      <c r="B19" s="9">
        <v>11507</v>
      </c>
      <c r="C19" s="9">
        <v>4</v>
      </c>
      <c r="D19" s="25"/>
      <c r="E19" s="9">
        <v>65</v>
      </c>
      <c r="F19" s="25">
        <f t="shared" si="0"/>
        <v>4875</v>
      </c>
      <c r="G19" s="25"/>
      <c r="H19" s="25">
        <f>H18</f>
        <v>518.5</v>
      </c>
      <c r="I19" s="25">
        <f t="shared" si="1"/>
        <v>382.25757575757598</v>
      </c>
      <c r="J19" s="13"/>
    </row>
    <row r="20" spans="1:10" ht="15" customHeight="1">
      <c r="A20" s="24" t="s">
        <v>55</v>
      </c>
      <c r="B20" s="9">
        <v>11368</v>
      </c>
      <c r="C20" s="9">
        <v>4</v>
      </c>
      <c r="D20" s="25"/>
      <c r="E20" s="9">
        <v>15</v>
      </c>
      <c r="F20" s="25">
        <f t="shared" si="0"/>
        <v>1125</v>
      </c>
      <c r="G20" s="25"/>
      <c r="H20" s="25">
        <f>H19</f>
        <v>518.5</v>
      </c>
      <c r="I20" s="25">
        <f t="shared" si="1"/>
        <v>-3367.742424242424</v>
      </c>
      <c r="J20" s="13"/>
    </row>
    <row r="21" spans="1:10" ht="15" customHeight="1">
      <c r="A21" s="28" t="s">
        <v>176</v>
      </c>
      <c r="B21" s="27">
        <v>23792</v>
      </c>
      <c r="C21" s="27">
        <v>5</v>
      </c>
      <c r="D21" s="26">
        <v>10000</v>
      </c>
      <c r="E21" s="27"/>
      <c r="F21" s="26">
        <f t="shared" si="0"/>
        <v>10000</v>
      </c>
      <c r="G21" s="26">
        <v>1049</v>
      </c>
      <c r="H21" s="26">
        <f>G21/5</f>
        <v>209.8</v>
      </c>
      <c r="I21" s="26">
        <f t="shared" si="1"/>
        <v>5198.5575757575753</v>
      </c>
      <c r="J21" s="27"/>
    </row>
    <row r="22" spans="1:10" ht="15" customHeight="1">
      <c r="A22" s="9" t="s">
        <v>73</v>
      </c>
      <c r="B22" s="9">
        <v>36046</v>
      </c>
      <c r="C22" s="9">
        <v>5</v>
      </c>
      <c r="D22" s="25"/>
      <c r="E22" s="9">
        <v>55</v>
      </c>
      <c r="F22" s="25">
        <f t="shared" si="0"/>
        <v>4125</v>
      </c>
      <c r="G22" s="25"/>
      <c r="H22" s="25">
        <f>H21</f>
        <v>209.8</v>
      </c>
      <c r="I22" s="25">
        <f t="shared" si="1"/>
        <v>-676.44242424242384</v>
      </c>
      <c r="J22" s="13"/>
    </row>
    <row r="23" spans="1:10" ht="15" customHeight="1">
      <c r="A23" s="24" t="s">
        <v>38</v>
      </c>
      <c r="B23" s="9">
        <v>1526</v>
      </c>
      <c r="C23" s="9">
        <v>5</v>
      </c>
      <c r="D23" s="25"/>
      <c r="E23" s="9">
        <v>8</v>
      </c>
      <c r="F23" s="25">
        <f t="shared" si="0"/>
        <v>600</v>
      </c>
      <c r="G23" s="25"/>
      <c r="H23" s="25">
        <f>H22</f>
        <v>209.8</v>
      </c>
      <c r="I23" s="25">
        <f t="shared" si="1"/>
        <v>-4201.4424242424238</v>
      </c>
      <c r="J23" s="13"/>
    </row>
    <row r="24" spans="1:10" ht="15" customHeight="1">
      <c r="A24" s="24" t="s">
        <v>297</v>
      </c>
      <c r="B24" s="9">
        <v>50606</v>
      </c>
      <c r="C24" s="9">
        <v>5</v>
      </c>
      <c r="D24" s="25"/>
      <c r="E24" s="9">
        <v>18</v>
      </c>
      <c r="F24" s="25">
        <f t="shared" si="0"/>
        <v>1350</v>
      </c>
      <c r="G24" s="25"/>
      <c r="H24" s="25">
        <f>H23</f>
        <v>209.8</v>
      </c>
      <c r="I24" s="25">
        <f t="shared" si="1"/>
        <v>-3451.4424242424238</v>
      </c>
      <c r="J24" s="13"/>
    </row>
    <row r="25" spans="1:10" ht="15" customHeight="1">
      <c r="A25" s="24" t="s">
        <v>37</v>
      </c>
      <c r="B25" s="15" t="s">
        <v>117</v>
      </c>
      <c r="C25" s="9">
        <v>5</v>
      </c>
      <c r="D25" s="25"/>
      <c r="E25" s="9">
        <v>57</v>
      </c>
      <c r="F25" s="25">
        <f t="shared" si="0"/>
        <v>4275</v>
      </c>
      <c r="G25" s="25"/>
      <c r="H25" s="25">
        <f>H24</f>
        <v>209.8</v>
      </c>
      <c r="I25" s="25">
        <f t="shared" si="1"/>
        <v>-526.44242424242384</v>
      </c>
      <c r="J25" s="13"/>
    </row>
    <row r="26" spans="1:10" ht="15" customHeight="1">
      <c r="A26" s="28" t="s">
        <v>190</v>
      </c>
      <c r="B26" s="29">
        <v>11393</v>
      </c>
      <c r="C26" s="27">
        <v>6</v>
      </c>
      <c r="D26" s="26">
        <v>10000</v>
      </c>
      <c r="E26" s="27"/>
      <c r="F26" s="26">
        <f t="shared" si="0"/>
        <v>10000</v>
      </c>
      <c r="G26" s="26">
        <v>3424</v>
      </c>
      <c r="H26" s="26">
        <f>G26/5</f>
        <v>684.8</v>
      </c>
      <c r="I26" s="26">
        <f t="shared" si="1"/>
        <v>5673.5575757575753</v>
      </c>
      <c r="J26" s="27"/>
    </row>
    <row r="27" spans="1:10" ht="15" customHeight="1">
      <c r="A27" s="24" t="s">
        <v>183</v>
      </c>
      <c r="B27" s="9">
        <v>11509</v>
      </c>
      <c r="C27" s="9">
        <v>6</v>
      </c>
      <c r="D27" s="25"/>
      <c r="E27" s="9">
        <v>67</v>
      </c>
      <c r="F27" s="25">
        <f t="shared" si="0"/>
        <v>5025</v>
      </c>
      <c r="G27" s="25"/>
      <c r="H27" s="25">
        <f>H26</f>
        <v>684.8</v>
      </c>
      <c r="I27" s="25">
        <f t="shared" si="1"/>
        <v>698.55757575757616</v>
      </c>
      <c r="J27" s="13"/>
    </row>
    <row r="28" spans="1:10" ht="15" customHeight="1">
      <c r="A28" s="24" t="s">
        <v>77</v>
      </c>
      <c r="B28" s="15" t="s">
        <v>121</v>
      </c>
      <c r="C28" s="9">
        <v>6</v>
      </c>
      <c r="D28" s="25"/>
      <c r="E28" s="9">
        <v>37</v>
      </c>
      <c r="F28" s="25">
        <f t="shared" si="0"/>
        <v>2775</v>
      </c>
      <c r="G28" s="25"/>
      <c r="H28" s="25">
        <f>H27</f>
        <v>684.8</v>
      </c>
      <c r="I28" s="25">
        <f t="shared" si="1"/>
        <v>-1551.4424242424238</v>
      </c>
      <c r="J28" s="9"/>
    </row>
    <row r="29" spans="1:10" ht="15" customHeight="1">
      <c r="A29" s="24" t="s">
        <v>20</v>
      </c>
      <c r="B29" s="15" t="s">
        <v>98</v>
      </c>
      <c r="C29" s="9">
        <v>6</v>
      </c>
      <c r="D29" s="25"/>
      <c r="E29" s="9">
        <v>49</v>
      </c>
      <c r="F29" s="25">
        <f t="shared" si="0"/>
        <v>3675</v>
      </c>
      <c r="G29" s="25"/>
      <c r="H29" s="25">
        <f>H28</f>
        <v>684.8</v>
      </c>
      <c r="I29" s="25">
        <f t="shared" si="1"/>
        <v>-651.44242424242384</v>
      </c>
      <c r="J29" s="13"/>
    </row>
    <row r="30" spans="1:10" ht="15" customHeight="1">
      <c r="A30" s="24" t="s">
        <v>76</v>
      </c>
      <c r="B30" s="15" t="s">
        <v>119</v>
      </c>
      <c r="C30" s="9">
        <v>6</v>
      </c>
      <c r="D30" s="25"/>
      <c r="E30" s="9">
        <v>52</v>
      </c>
      <c r="F30" s="25">
        <f t="shared" si="0"/>
        <v>3900</v>
      </c>
      <c r="G30" s="25"/>
      <c r="H30" s="25">
        <f>H29</f>
        <v>684.8</v>
      </c>
      <c r="I30" s="25">
        <f t="shared" si="1"/>
        <v>-426.44242424242384</v>
      </c>
      <c r="J30" s="13"/>
    </row>
    <row r="31" spans="1:10" ht="15" customHeight="1">
      <c r="A31" s="28" t="s">
        <v>298</v>
      </c>
      <c r="B31" s="29"/>
      <c r="C31" s="39">
        <v>7</v>
      </c>
      <c r="D31" s="40">
        <v>10000</v>
      </c>
      <c r="E31" s="39"/>
      <c r="F31" s="26">
        <f t="shared" si="0"/>
        <v>10000</v>
      </c>
      <c r="G31" s="40">
        <v>3076</v>
      </c>
      <c r="H31" s="26">
        <f>G31/5</f>
        <v>615.20000000000005</v>
      </c>
      <c r="I31" s="26">
        <f t="shared" si="1"/>
        <v>5603.9575757575767</v>
      </c>
      <c r="J31" s="43"/>
    </row>
    <row r="32" spans="1:10" ht="15" customHeight="1">
      <c r="A32" s="24" t="s">
        <v>23</v>
      </c>
      <c r="B32" s="15" t="s">
        <v>114</v>
      </c>
      <c r="C32" s="9">
        <v>7</v>
      </c>
      <c r="D32" s="25"/>
      <c r="E32" s="9">
        <v>62</v>
      </c>
      <c r="F32" s="25">
        <f t="shared" si="0"/>
        <v>4650</v>
      </c>
      <c r="G32" s="25"/>
      <c r="H32" s="25">
        <f>H31</f>
        <v>615.20000000000005</v>
      </c>
      <c r="I32" s="25">
        <f t="shared" si="1"/>
        <v>253.9575757575758</v>
      </c>
      <c r="J32" s="9"/>
    </row>
    <row r="33" spans="1:10" ht="15" customHeight="1">
      <c r="A33" s="24" t="s">
        <v>72</v>
      </c>
      <c r="B33" s="15" t="s">
        <v>112</v>
      </c>
      <c r="C33" s="9">
        <v>7</v>
      </c>
      <c r="D33" s="25"/>
      <c r="E33" s="9">
        <v>35</v>
      </c>
      <c r="F33" s="25">
        <f t="shared" si="0"/>
        <v>2625</v>
      </c>
      <c r="G33" s="25"/>
      <c r="H33" s="25">
        <f>H32</f>
        <v>615.20000000000005</v>
      </c>
      <c r="I33" s="25">
        <f t="shared" si="1"/>
        <v>-1771.0424242424242</v>
      </c>
      <c r="J33" s="9"/>
    </row>
    <row r="34" spans="1:10" ht="15" customHeight="1">
      <c r="A34" s="45" t="s">
        <v>262</v>
      </c>
      <c r="B34" s="15">
        <v>44594</v>
      </c>
      <c r="C34" s="9">
        <v>7</v>
      </c>
      <c r="D34" s="25"/>
      <c r="E34" s="9">
        <v>40</v>
      </c>
      <c r="F34" s="25">
        <f t="shared" si="0"/>
        <v>3000</v>
      </c>
      <c r="G34" s="25"/>
      <c r="H34" s="25">
        <f>H33</f>
        <v>615.20000000000005</v>
      </c>
      <c r="I34" s="25">
        <f t="shared" si="1"/>
        <v>-1396.0424242424242</v>
      </c>
      <c r="J34" s="9"/>
    </row>
    <row r="35" spans="1:10" ht="15" customHeight="1">
      <c r="A35" s="9" t="s">
        <v>40</v>
      </c>
      <c r="B35" s="9">
        <v>21667</v>
      </c>
      <c r="C35" s="9">
        <v>7</v>
      </c>
      <c r="D35" s="25"/>
      <c r="E35" s="9">
        <v>65</v>
      </c>
      <c r="F35" s="25">
        <f t="shared" si="0"/>
        <v>4875</v>
      </c>
      <c r="G35" s="25"/>
      <c r="H35" s="25">
        <f>H34</f>
        <v>615.20000000000005</v>
      </c>
      <c r="I35" s="25">
        <f t="shared" si="1"/>
        <v>478.9575757575758</v>
      </c>
      <c r="J35" s="13"/>
    </row>
    <row r="36" spans="1:10" ht="15" customHeight="1">
      <c r="A36" s="27" t="s">
        <v>48</v>
      </c>
      <c r="B36" s="27">
        <v>36046</v>
      </c>
      <c r="C36" s="27">
        <v>8</v>
      </c>
      <c r="D36" s="26">
        <v>10000</v>
      </c>
      <c r="E36" s="27"/>
      <c r="F36" s="26">
        <f t="shared" ref="F36:F67" si="2">(E36*75)+D36</f>
        <v>10000</v>
      </c>
      <c r="G36" s="26">
        <v>2456</v>
      </c>
      <c r="H36" s="26">
        <f>G36/5</f>
        <v>491.2</v>
      </c>
      <c r="I36" s="26">
        <f t="shared" ref="I36:I67" si="3">F36+H36-$I$71</f>
        <v>5479.9575757575767</v>
      </c>
      <c r="J36" s="27"/>
    </row>
    <row r="37" spans="1:10" ht="15" customHeight="1">
      <c r="A37" s="24" t="s">
        <v>19</v>
      </c>
      <c r="B37" s="15" t="s">
        <v>123</v>
      </c>
      <c r="C37" s="9">
        <v>8</v>
      </c>
      <c r="D37" s="25"/>
      <c r="E37" s="9">
        <v>20</v>
      </c>
      <c r="F37" s="25">
        <f t="shared" si="2"/>
        <v>1500</v>
      </c>
      <c r="G37" s="25"/>
      <c r="H37" s="25">
        <f>H36</f>
        <v>491.2</v>
      </c>
      <c r="I37" s="25">
        <f t="shared" si="3"/>
        <v>-3020.0424242424242</v>
      </c>
      <c r="J37" s="9"/>
    </row>
    <row r="38" spans="1:10" ht="15" customHeight="1">
      <c r="A38" s="24" t="s">
        <v>32</v>
      </c>
      <c r="B38" s="15" t="s">
        <v>118</v>
      </c>
      <c r="C38" s="9">
        <v>8</v>
      </c>
      <c r="D38" s="25"/>
      <c r="E38" s="9">
        <v>28</v>
      </c>
      <c r="F38" s="25">
        <f t="shared" si="2"/>
        <v>2100</v>
      </c>
      <c r="G38" s="25"/>
      <c r="H38" s="25">
        <f>H37</f>
        <v>491.2</v>
      </c>
      <c r="I38" s="25">
        <f t="shared" si="3"/>
        <v>-2420.0424242424242</v>
      </c>
      <c r="J38" s="13"/>
    </row>
    <row r="39" spans="1:10" s="12" customFormat="1" ht="15" customHeight="1">
      <c r="A39" s="24" t="s">
        <v>263</v>
      </c>
      <c r="B39" s="15" t="s">
        <v>122</v>
      </c>
      <c r="C39" s="9">
        <v>8</v>
      </c>
      <c r="D39" s="25"/>
      <c r="E39" s="9">
        <v>52</v>
      </c>
      <c r="F39" s="25">
        <f t="shared" si="2"/>
        <v>3900</v>
      </c>
      <c r="G39" s="25"/>
      <c r="H39" s="25">
        <f>H38</f>
        <v>491.2</v>
      </c>
      <c r="I39" s="25">
        <f t="shared" si="3"/>
        <v>-620.0424242424242</v>
      </c>
      <c r="J39" s="9"/>
    </row>
    <row r="40" spans="1:10" ht="15" customHeight="1">
      <c r="A40" s="9" t="s">
        <v>26</v>
      </c>
      <c r="B40" s="9">
        <v>44209</v>
      </c>
      <c r="C40" s="9">
        <v>8</v>
      </c>
      <c r="D40" s="25"/>
      <c r="E40" s="9">
        <v>94</v>
      </c>
      <c r="F40" s="25">
        <f t="shared" si="2"/>
        <v>7050</v>
      </c>
      <c r="G40" s="25"/>
      <c r="H40" s="25">
        <f>H39</f>
        <v>491.2</v>
      </c>
      <c r="I40" s="25">
        <f t="shared" si="3"/>
        <v>2529.9575757575758</v>
      </c>
      <c r="J40" s="13"/>
    </row>
    <row r="41" spans="1:10" ht="15" customHeight="1">
      <c r="A41" s="28" t="s">
        <v>56</v>
      </c>
      <c r="B41" s="29" t="s">
        <v>113</v>
      </c>
      <c r="C41" s="27">
        <v>9</v>
      </c>
      <c r="D41" s="26">
        <v>6000</v>
      </c>
      <c r="E41" s="27"/>
      <c r="F41" s="26">
        <f t="shared" si="2"/>
        <v>6000</v>
      </c>
      <c r="G41" s="26">
        <v>1237</v>
      </c>
      <c r="H41" s="26">
        <f>G41/4</f>
        <v>309.25</v>
      </c>
      <c r="I41" s="26">
        <f t="shared" si="3"/>
        <v>1298.007575757576</v>
      </c>
      <c r="J41" s="27"/>
    </row>
    <row r="42" spans="1:10" ht="15" customHeight="1">
      <c r="A42" s="24" t="s">
        <v>240</v>
      </c>
      <c r="B42" s="9">
        <v>2167</v>
      </c>
      <c r="C42" s="9">
        <v>9</v>
      </c>
      <c r="D42" s="25"/>
      <c r="E42" s="9">
        <v>49</v>
      </c>
      <c r="F42" s="25">
        <f t="shared" si="2"/>
        <v>3675</v>
      </c>
      <c r="G42" s="25"/>
      <c r="H42" s="25">
        <f>H41</f>
        <v>309.25</v>
      </c>
      <c r="I42" s="25">
        <f t="shared" si="3"/>
        <v>-1026.992424242424</v>
      </c>
      <c r="J42" s="13"/>
    </row>
    <row r="43" spans="1:10" ht="15" customHeight="1">
      <c r="A43" s="24" t="s">
        <v>54</v>
      </c>
      <c r="B43" s="9">
        <v>11327</v>
      </c>
      <c r="C43" s="9">
        <v>9</v>
      </c>
      <c r="D43" s="25"/>
      <c r="E43" s="9">
        <v>55</v>
      </c>
      <c r="F43" s="25">
        <f t="shared" si="2"/>
        <v>4125</v>
      </c>
      <c r="G43" s="25"/>
      <c r="H43" s="25">
        <f>H42</f>
        <v>309.25</v>
      </c>
      <c r="I43" s="25">
        <f t="shared" si="3"/>
        <v>-576.99242424242402</v>
      </c>
      <c r="J43" s="13"/>
    </row>
    <row r="44" spans="1:10" ht="15" customHeight="1">
      <c r="A44" s="24" t="s">
        <v>88</v>
      </c>
      <c r="B44" s="15">
        <v>3344</v>
      </c>
      <c r="C44" s="20">
        <v>9</v>
      </c>
      <c r="D44" s="10"/>
      <c r="E44" s="20">
        <v>30</v>
      </c>
      <c r="F44" s="25">
        <f t="shared" si="2"/>
        <v>2250</v>
      </c>
      <c r="G44" s="10"/>
      <c r="H44" s="25">
        <f>H43</f>
        <v>309.25</v>
      </c>
      <c r="I44" s="25">
        <f t="shared" si="3"/>
        <v>-2451.992424242424</v>
      </c>
      <c r="J44" s="14"/>
    </row>
    <row r="45" spans="1:10" ht="15" customHeight="1">
      <c r="A45" s="27" t="s">
        <v>29</v>
      </c>
      <c r="B45" s="27">
        <v>11489</v>
      </c>
      <c r="C45" s="27">
        <v>10</v>
      </c>
      <c r="D45" s="26">
        <v>10000</v>
      </c>
      <c r="E45" s="27"/>
      <c r="F45" s="26">
        <f t="shared" si="2"/>
        <v>10000</v>
      </c>
      <c r="G45" s="26">
        <v>1479</v>
      </c>
      <c r="H45" s="26">
        <f>G45/5</f>
        <v>295.8</v>
      </c>
      <c r="I45" s="26">
        <f t="shared" si="3"/>
        <v>5284.5575757575753</v>
      </c>
      <c r="J45" s="27"/>
    </row>
    <row r="46" spans="1:10" ht="15" customHeight="1">
      <c r="A46" s="24" t="s">
        <v>25</v>
      </c>
      <c r="B46" s="15" t="s">
        <v>130</v>
      </c>
      <c r="C46" s="9">
        <v>10</v>
      </c>
      <c r="D46" s="25"/>
      <c r="E46" s="9">
        <v>51</v>
      </c>
      <c r="F46" s="25">
        <f t="shared" si="2"/>
        <v>3825</v>
      </c>
      <c r="G46" s="25"/>
      <c r="H46" s="25">
        <f>H45</f>
        <v>295.8</v>
      </c>
      <c r="I46" s="25">
        <f t="shared" si="3"/>
        <v>-890.44242424242384</v>
      </c>
      <c r="J46" s="9"/>
    </row>
    <row r="47" spans="1:10" ht="15" customHeight="1">
      <c r="A47" s="24" t="s">
        <v>168</v>
      </c>
      <c r="B47" s="15">
        <v>11230</v>
      </c>
      <c r="C47" s="9">
        <v>10</v>
      </c>
      <c r="D47" s="25"/>
      <c r="E47" s="9">
        <v>50</v>
      </c>
      <c r="F47" s="25">
        <f t="shared" si="2"/>
        <v>3750</v>
      </c>
      <c r="G47" s="25"/>
      <c r="H47" s="25">
        <f>H46</f>
        <v>295.8</v>
      </c>
      <c r="I47" s="25">
        <f t="shared" si="3"/>
        <v>-965.44242424242384</v>
      </c>
      <c r="J47" s="9"/>
    </row>
    <row r="48" spans="1:10" s="12" customFormat="1" ht="15" customHeight="1">
      <c r="A48" s="9" t="s">
        <v>31</v>
      </c>
      <c r="B48" s="15">
        <v>11482</v>
      </c>
      <c r="C48" s="9">
        <v>10</v>
      </c>
      <c r="D48" s="25"/>
      <c r="E48" s="9">
        <v>56</v>
      </c>
      <c r="F48" s="25">
        <f t="shared" si="2"/>
        <v>4200</v>
      </c>
      <c r="G48" s="25"/>
      <c r="H48" s="25">
        <f>H47</f>
        <v>295.8</v>
      </c>
      <c r="I48" s="25">
        <f t="shared" si="3"/>
        <v>-515.44242424242384</v>
      </c>
      <c r="J48" s="13"/>
    </row>
    <row r="49" spans="1:10" s="12" customFormat="1" ht="15" customHeight="1">
      <c r="A49" s="24" t="s">
        <v>159</v>
      </c>
      <c r="B49" s="9">
        <v>4420</v>
      </c>
      <c r="C49" s="9">
        <v>10</v>
      </c>
      <c r="D49" s="25"/>
      <c r="E49" s="9">
        <v>20</v>
      </c>
      <c r="F49" s="25">
        <f t="shared" si="2"/>
        <v>1500</v>
      </c>
      <c r="G49" s="25"/>
      <c r="H49" s="25">
        <f>H48</f>
        <v>295.8</v>
      </c>
      <c r="I49" s="25">
        <f t="shared" si="3"/>
        <v>-3215.4424242424238</v>
      </c>
      <c r="J49" s="13"/>
    </row>
    <row r="50" spans="1:10" ht="15" customHeight="1">
      <c r="A50" s="28" t="s">
        <v>52</v>
      </c>
      <c r="B50" s="29" t="s">
        <v>110</v>
      </c>
      <c r="C50" s="27">
        <v>11</v>
      </c>
      <c r="D50" s="26">
        <v>6000</v>
      </c>
      <c r="E50" s="27"/>
      <c r="F50" s="26">
        <f t="shared" si="2"/>
        <v>6000</v>
      </c>
      <c r="G50" s="26"/>
      <c r="H50" s="26">
        <f>G50/4</f>
        <v>0</v>
      </c>
      <c r="I50" s="26">
        <f t="shared" si="3"/>
        <v>988.75757575757598</v>
      </c>
      <c r="J50" s="27"/>
    </row>
    <row r="51" spans="1:10" ht="15" customHeight="1">
      <c r="A51" s="24" t="s">
        <v>300</v>
      </c>
      <c r="B51" s="15">
        <v>52257</v>
      </c>
      <c r="C51" s="9">
        <v>11</v>
      </c>
      <c r="D51" s="25"/>
      <c r="E51" s="9">
        <v>11</v>
      </c>
      <c r="F51" s="25">
        <f t="shared" si="2"/>
        <v>825</v>
      </c>
      <c r="G51" s="25"/>
      <c r="H51" s="25">
        <f>H50</f>
        <v>0</v>
      </c>
      <c r="I51" s="25">
        <f t="shared" si="3"/>
        <v>-4186.242424242424</v>
      </c>
      <c r="J51" s="9"/>
    </row>
    <row r="52" spans="1:10" ht="15" customHeight="1">
      <c r="A52" s="24" t="s">
        <v>43</v>
      </c>
      <c r="B52" s="15" t="s">
        <v>116</v>
      </c>
      <c r="C52" s="9">
        <v>11</v>
      </c>
      <c r="D52" s="25"/>
      <c r="E52" s="9">
        <v>57</v>
      </c>
      <c r="F52" s="25">
        <f t="shared" si="2"/>
        <v>4275</v>
      </c>
      <c r="G52" s="25"/>
      <c r="H52" s="25">
        <f>H51</f>
        <v>0</v>
      </c>
      <c r="I52" s="25">
        <f t="shared" si="3"/>
        <v>-736.24242424242402</v>
      </c>
      <c r="J52" s="9"/>
    </row>
    <row r="53" spans="1:10" ht="15" customHeight="1">
      <c r="A53" s="24" t="s">
        <v>299</v>
      </c>
      <c r="B53" s="15">
        <v>11340</v>
      </c>
      <c r="C53" s="9">
        <v>11</v>
      </c>
      <c r="D53" s="25"/>
      <c r="E53" s="9">
        <v>55</v>
      </c>
      <c r="F53" s="25">
        <f t="shared" si="2"/>
        <v>4125</v>
      </c>
      <c r="G53" s="25"/>
      <c r="H53" s="25">
        <f>H52</f>
        <v>0</v>
      </c>
      <c r="I53" s="25">
        <f t="shared" si="3"/>
        <v>-886.24242424242402</v>
      </c>
      <c r="J53" s="9"/>
    </row>
    <row r="54" spans="1:10" ht="15" customHeight="1">
      <c r="A54" s="27" t="s">
        <v>36</v>
      </c>
      <c r="B54" s="27">
        <v>39753</v>
      </c>
      <c r="C54" s="27">
        <v>12</v>
      </c>
      <c r="D54" s="26">
        <v>6000</v>
      </c>
      <c r="E54" s="27"/>
      <c r="F54" s="26">
        <f t="shared" si="2"/>
        <v>6000</v>
      </c>
      <c r="G54" s="26">
        <v>640</v>
      </c>
      <c r="H54" s="26">
        <f>G54/4</f>
        <v>160</v>
      </c>
      <c r="I54" s="26">
        <f t="shared" si="3"/>
        <v>1148.757575757576</v>
      </c>
      <c r="J54" s="27"/>
    </row>
    <row r="55" spans="1:10" ht="15" customHeight="1">
      <c r="A55" s="24" t="s">
        <v>24</v>
      </c>
      <c r="B55" s="15" t="s">
        <v>95</v>
      </c>
      <c r="C55" s="9">
        <v>12</v>
      </c>
      <c r="D55" s="25"/>
      <c r="E55" s="9">
        <v>12</v>
      </c>
      <c r="F55" s="25">
        <f t="shared" si="2"/>
        <v>900</v>
      </c>
      <c r="G55" s="25"/>
      <c r="H55" s="25">
        <f>H54</f>
        <v>160</v>
      </c>
      <c r="I55" s="25">
        <f t="shared" si="3"/>
        <v>-3951.242424242424</v>
      </c>
      <c r="J55" s="9"/>
    </row>
    <row r="56" spans="1:10" ht="15" customHeight="1">
      <c r="A56" s="24" t="s">
        <v>68</v>
      </c>
      <c r="B56" s="15" t="s">
        <v>105</v>
      </c>
      <c r="C56" s="20">
        <v>12</v>
      </c>
      <c r="D56" s="10"/>
      <c r="E56" s="20">
        <v>43</v>
      </c>
      <c r="F56" s="25">
        <f t="shared" si="2"/>
        <v>3225</v>
      </c>
      <c r="G56" s="25"/>
      <c r="H56" s="25">
        <f>H55</f>
        <v>160</v>
      </c>
      <c r="I56" s="25">
        <f t="shared" si="3"/>
        <v>-1626.242424242424</v>
      </c>
      <c r="J56" s="14"/>
    </row>
    <row r="57" spans="1:10" s="12" customFormat="1" ht="15" customHeight="1">
      <c r="A57" s="24" t="s">
        <v>41</v>
      </c>
      <c r="B57" s="15" t="s">
        <v>108</v>
      </c>
      <c r="C57" s="9">
        <v>12</v>
      </c>
      <c r="D57" s="25"/>
      <c r="E57" s="9">
        <v>72</v>
      </c>
      <c r="F57" s="25">
        <f t="shared" si="2"/>
        <v>5400</v>
      </c>
      <c r="G57" s="25"/>
      <c r="H57" s="25">
        <f>H56</f>
        <v>160</v>
      </c>
      <c r="I57" s="25">
        <f t="shared" si="3"/>
        <v>548.75757575757598</v>
      </c>
      <c r="J57" s="9"/>
    </row>
    <row r="58" spans="1:10" ht="15" customHeight="1">
      <c r="A58" s="28" t="s">
        <v>16</v>
      </c>
      <c r="B58" s="27">
        <v>34930</v>
      </c>
      <c r="C58" s="27">
        <v>13</v>
      </c>
      <c r="D58" s="26">
        <v>6000</v>
      </c>
      <c r="E58" s="27"/>
      <c r="F58" s="26">
        <f t="shared" si="2"/>
        <v>6000</v>
      </c>
      <c r="G58" s="26">
        <v>328</v>
      </c>
      <c r="H58" s="26">
        <f>G58/4</f>
        <v>82</v>
      </c>
      <c r="I58" s="26">
        <f t="shared" si="3"/>
        <v>1070.757575757576</v>
      </c>
      <c r="J58" s="27"/>
    </row>
    <row r="59" spans="1:10" ht="15" customHeight="1">
      <c r="A59" s="46" t="s">
        <v>61</v>
      </c>
      <c r="B59" s="15" t="s">
        <v>91</v>
      </c>
      <c r="C59" s="9">
        <v>13</v>
      </c>
      <c r="D59" s="25"/>
      <c r="E59" s="9">
        <v>22</v>
      </c>
      <c r="F59" s="25">
        <f t="shared" si="2"/>
        <v>1650</v>
      </c>
      <c r="G59" s="25"/>
      <c r="H59" s="25">
        <f>H58</f>
        <v>82</v>
      </c>
      <c r="I59" s="25">
        <f t="shared" si="3"/>
        <v>-3279.242424242424</v>
      </c>
      <c r="J59" s="9"/>
    </row>
    <row r="60" spans="1:10" s="12" customFormat="1" ht="15" customHeight="1">
      <c r="A60" s="24" t="s">
        <v>63</v>
      </c>
      <c r="B60" s="15" t="s">
        <v>93</v>
      </c>
      <c r="C60" s="9">
        <v>13</v>
      </c>
      <c r="D60" s="25"/>
      <c r="E60" s="9">
        <v>3</v>
      </c>
      <c r="F60" s="25">
        <f t="shared" si="2"/>
        <v>225</v>
      </c>
      <c r="G60" s="25"/>
      <c r="H60" s="25">
        <f>H59</f>
        <v>82</v>
      </c>
      <c r="I60" s="25">
        <f t="shared" si="3"/>
        <v>-4704.242424242424</v>
      </c>
      <c r="J60" s="9"/>
    </row>
    <row r="61" spans="1:10" ht="15" customHeight="1">
      <c r="A61" s="24" t="s">
        <v>34</v>
      </c>
      <c r="B61" s="15" t="s">
        <v>128</v>
      </c>
      <c r="C61" s="9">
        <v>13</v>
      </c>
      <c r="D61" s="25"/>
      <c r="E61" s="9">
        <v>97</v>
      </c>
      <c r="F61" s="25">
        <f t="shared" si="2"/>
        <v>7275</v>
      </c>
      <c r="G61" s="25"/>
      <c r="H61" s="25">
        <f>H60</f>
        <v>82</v>
      </c>
      <c r="I61" s="25">
        <f t="shared" si="3"/>
        <v>2345.757575757576</v>
      </c>
      <c r="J61" s="9"/>
    </row>
    <row r="62" spans="1:10" ht="15" customHeight="1">
      <c r="A62" s="28" t="s">
        <v>221</v>
      </c>
      <c r="B62" s="29">
        <v>20822</v>
      </c>
      <c r="C62" s="27">
        <v>14</v>
      </c>
      <c r="D62" s="26">
        <v>6000</v>
      </c>
      <c r="E62" s="27"/>
      <c r="F62" s="26">
        <f t="shared" si="2"/>
        <v>6000</v>
      </c>
      <c r="G62" s="26">
        <v>1440</v>
      </c>
      <c r="H62" s="26">
        <f>G62/4</f>
        <v>360</v>
      </c>
      <c r="I62" s="26">
        <f t="shared" si="3"/>
        <v>1348.757575757576</v>
      </c>
      <c r="J62" s="27"/>
    </row>
    <row r="63" spans="1:10" ht="15" customHeight="1">
      <c r="A63" s="24" t="s">
        <v>44</v>
      </c>
      <c r="B63" s="15" t="s">
        <v>125</v>
      </c>
      <c r="C63" s="9">
        <v>14</v>
      </c>
      <c r="D63" s="25"/>
      <c r="E63" s="9">
        <v>108</v>
      </c>
      <c r="F63" s="25">
        <f t="shared" si="2"/>
        <v>8100</v>
      </c>
      <c r="G63" s="25"/>
      <c r="H63" s="25">
        <f>H62</f>
        <v>360</v>
      </c>
      <c r="I63" s="25">
        <f t="shared" si="3"/>
        <v>3448.757575757576</v>
      </c>
      <c r="J63" s="9"/>
    </row>
    <row r="64" spans="1:10" ht="15" customHeight="1">
      <c r="A64" s="24" t="s">
        <v>149</v>
      </c>
      <c r="B64" s="15">
        <v>11243</v>
      </c>
      <c r="C64" s="9">
        <v>14</v>
      </c>
      <c r="D64" s="25"/>
      <c r="E64" s="9">
        <v>55</v>
      </c>
      <c r="F64" s="25">
        <f t="shared" si="2"/>
        <v>4125</v>
      </c>
      <c r="G64" s="25"/>
      <c r="H64" s="25">
        <f>H63</f>
        <v>360</v>
      </c>
      <c r="I64" s="25">
        <f t="shared" si="3"/>
        <v>-526.24242424242402</v>
      </c>
      <c r="J64" s="9"/>
    </row>
    <row r="65" spans="1:10" ht="15" customHeight="1">
      <c r="A65" s="9" t="s">
        <v>53</v>
      </c>
      <c r="B65" s="15" t="s">
        <v>100</v>
      </c>
      <c r="C65" s="9">
        <v>14</v>
      </c>
      <c r="D65" s="25"/>
      <c r="E65" s="9">
        <v>15</v>
      </c>
      <c r="F65" s="25">
        <f t="shared" si="2"/>
        <v>1125</v>
      </c>
      <c r="G65" s="25"/>
      <c r="H65" s="25">
        <f>H64</f>
        <v>360</v>
      </c>
      <c r="I65" s="25">
        <f t="shared" si="3"/>
        <v>-3526.242424242424</v>
      </c>
      <c r="J65" s="13"/>
    </row>
    <row r="66" spans="1:10" ht="15" customHeight="1">
      <c r="A66" s="27" t="s">
        <v>15</v>
      </c>
      <c r="B66" s="27">
        <v>3660</v>
      </c>
      <c r="C66" s="27">
        <v>15</v>
      </c>
      <c r="D66" s="26">
        <v>6000</v>
      </c>
      <c r="E66" s="27"/>
      <c r="F66" s="26">
        <f t="shared" si="2"/>
        <v>6000</v>
      </c>
      <c r="G66" s="26">
        <v>1576</v>
      </c>
      <c r="H66" s="26">
        <f>G66/4</f>
        <v>394</v>
      </c>
      <c r="I66" s="26">
        <f t="shared" si="3"/>
        <v>1382.757575757576</v>
      </c>
      <c r="J66" s="27"/>
    </row>
    <row r="67" spans="1:10" ht="15" customHeight="1">
      <c r="A67" s="9" t="s">
        <v>64</v>
      </c>
      <c r="B67" s="15" t="s">
        <v>101</v>
      </c>
      <c r="C67" s="9">
        <v>15</v>
      </c>
      <c r="D67" s="25"/>
      <c r="E67" s="9">
        <v>7</v>
      </c>
      <c r="F67" s="25">
        <f t="shared" si="2"/>
        <v>525</v>
      </c>
      <c r="G67" s="25"/>
      <c r="H67" s="25">
        <f>H66</f>
        <v>394</v>
      </c>
      <c r="I67" s="25">
        <f t="shared" si="3"/>
        <v>-4092.242424242424</v>
      </c>
      <c r="J67" s="13"/>
    </row>
    <row r="68" spans="1:10" ht="15" customHeight="1">
      <c r="A68" s="24" t="s">
        <v>241</v>
      </c>
      <c r="B68" s="15">
        <v>37635</v>
      </c>
      <c r="C68" s="9">
        <v>15</v>
      </c>
      <c r="D68" s="25"/>
      <c r="E68" s="9">
        <v>51</v>
      </c>
      <c r="F68" s="25">
        <f t="shared" ref="F68" si="4">(E68*75)+D68</f>
        <v>3825</v>
      </c>
      <c r="G68" s="25"/>
      <c r="H68" s="25">
        <f>H67</f>
        <v>394</v>
      </c>
      <c r="I68" s="25">
        <f t="shared" ref="I68:I69" si="5">F68+H68-$I$71</f>
        <v>-792.24242424242402</v>
      </c>
      <c r="J68" s="9"/>
    </row>
    <row r="69" spans="1:10" ht="15" customHeight="1">
      <c r="A69" s="24" t="s">
        <v>145</v>
      </c>
      <c r="B69" s="9">
        <v>40516</v>
      </c>
      <c r="C69" s="9">
        <v>15</v>
      </c>
      <c r="D69" s="25"/>
      <c r="E69" s="9">
        <v>180</v>
      </c>
      <c r="F69" s="25">
        <f>(E69*150)+D69</f>
        <v>27000</v>
      </c>
      <c r="G69" s="25"/>
      <c r="H69" s="25">
        <f>H68</f>
        <v>394</v>
      </c>
      <c r="I69" s="25">
        <f t="shared" si="5"/>
        <v>22382.757575757576</v>
      </c>
      <c r="J69" s="13"/>
    </row>
    <row r="70" spans="1:10" ht="15" customHeight="1">
      <c r="A70" s="5"/>
      <c r="B70" s="5"/>
      <c r="C70" s="5"/>
      <c r="D70" s="6"/>
      <c r="E70" s="5"/>
      <c r="F70" s="6">
        <f>SUM(F4:F69)</f>
        <v>295950</v>
      </c>
      <c r="G70" s="6"/>
      <c r="H70" s="6">
        <f>SUM(H4:H69)</f>
        <v>34792</v>
      </c>
      <c r="I70" s="6">
        <f>F70+H70</f>
        <v>330742</v>
      </c>
      <c r="J70" s="6"/>
    </row>
    <row r="71" spans="1:10" ht="15" customHeight="1">
      <c r="A71" s="5"/>
      <c r="B71" s="5"/>
      <c r="C71" s="5"/>
      <c r="D71" s="6"/>
      <c r="E71" s="5"/>
      <c r="F71" s="6"/>
      <c r="G71" s="6"/>
      <c r="H71" s="8" t="s">
        <v>59</v>
      </c>
      <c r="I71" s="6">
        <f>I70/(COUNTIF(A4:A69,"*"))</f>
        <v>5011.242424242424</v>
      </c>
      <c r="J71" s="5"/>
    </row>
  </sheetData>
  <autoFilter ref="A3:J69" xr:uid="{6F474B58-787A-4D45-B02F-A5A27401A210}">
    <sortState xmlns:xlrd2="http://schemas.microsoft.com/office/spreadsheetml/2017/richdata2" ref="A4:J71">
      <sortCondition ref="C3:C69"/>
    </sortState>
  </autoFilter>
  <sortState xmlns:xlrd2="http://schemas.microsoft.com/office/spreadsheetml/2017/richdata2" ref="A4:J69">
    <sortCondition ref="C4:C69"/>
  </sortState>
  <conditionalFormatting sqref="I4:I69">
    <cfRule type="cellIs" dxfId="4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5DD1F-C4EC-B840-BEDD-18C745745B24}">
  <dimension ref="A1:J108"/>
  <sheetViews>
    <sheetView zoomScale="80" zoomScaleNormal="80" workbookViewId="0">
      <selection activeCell="B1" sqref="B1"/>
    </sheetView>
  </sheetViews>
  <sheetFormatPr defaultColWidth="8.85546875" defaultRowHeight="15" customHeight="1"/>
  <cols>
    <col min="1" max="1" width="27" style="2" customWidth="1"/>
    <col min="2" max="2" width="16.5703125" style="2" bestFit="1" customWidth="1"/>
    <col min="3" max="3" width="9.85546875" style="2" bestFit="1" customWidth="1"/>
    <col min="4" max="4" width="11.28515625" style="3" bestFit="1" customWidth="1"/>
    <col min="5" max="5" width="11.140625" style="2" customWidth="1"/>
    <col min="6" max="6" width="12" style="3" bestFit="1" customWidth="1"/>
    <col min="7" max="7" width="11.28515625" style="3" customWidth="1"/>
    <col min="8" max="8" width="13" style="3" customWidth="1"/>
    <col min="9" max="9" width="10.7109375" style="3" bestFit="1" customWidth="1"/>
    <col min="10" max="10" width="35.140625" style="2" bestFit="1" customWidth="1"/>
    <col min="11" max="16384" width="8.85546875" style="2"/>
  </cols>
  <sheetData>
    <row r="1" spans="1:10" ht="31.5">
      <c r="A1" s="7" t="s">
        <v>181</v>
      </c>
      <c r="J1" s="11"/>
    </row>
    <row r="2" spans="1:10" ht="15" customHeight="1">
      <c r="A2" s="1"/>
      <c r="B2" s="1"/>
      <c r="C2" s="1" t="s">
        <v>0</v>
      </c>
      <c r="D2" s="4" t="s">
        <v>1</v>
      </c>
      <c r="E2" s="1" t="s">
        <v>2</v>
      </c>
      <c r="F2" s="4"/>
      <c r="G2" s="4" t="s">
        <v>3</v>
      </c>
      <c r="H2" s="4"/>
      <c r="I2" s="4" t="s">
        <v>4</v>
      </c>
      <c r="J2" s="1"/>
    </row>
    <row r="3" spans="1:10" ht="15" customHeight="1">
      <c r="A3" s="1" t="s">
        <v>5</v>
      </c>
      <c r="B3" s="1" t="s">
        <v>6</v>
      </c>
      <c r="C3" s="1" t="s">
        <v>7</v>
      </c>
      <c r="D3" s="4" t="s">
        <v>8</v>
      </c>
      <c r="E3" s="1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1" t="s">
        <v>14</v>
      </c>
    </row>
    <row r="4" spans="1:10" ht="15" customHeight="1">
      <c r="A4" s="28" t="s">
        <v>18</v>
      </c>
      <c r="B4" s="38" t="s">
        <v>133</v>
      </c>
      <c r="C4" s="39">
        <v>1</v>
      </c>
      <c r="D4" s="40">
        <v>6000</v>
      </c>
      <c r="E4" s="39"/>
      <c r="F4" s="40">
        <f t="shared" ref="F4:F35" si="0">(E4*75)+D4</f>
        <v>6000</v>
      </c>
      <c r="G4" s="40">
        <v>900</v>
      </c>
      <c r="H4" s="40">
        <f>G4/4</f>
        <v>225</v>
      </c>
      <c r="I4" s="26">
        <f t="shared" ref="I4:I35" si="1">F4+H4-$I$108</f>
        <v>910.63106796116517</v>
      </c>
      <c r="J4" s="27"/>
    </row>
    <row r="5" spans="1:10" ht="15" customHeight="1">
      <c r="A5" s="24" t="s">
        <v>303</v>
      </c>
      <c r="B5" s="22">
        <v>30699</v>
      </c>
      <c r="C5" s="20">
        <v>1</v>
      </c>
      <c r="D5" s="21"/>
      <c r="E5" s="20">
        <v>44</v>
      </c>
      <c r="F5" s="21">
        <f t="shared" si="0"/>
        <v>3300</v>
      </c>
      <c r="G5" s="21"/>
      <c r="H5" s="21">
        <f>H4</f>
        <v>225</v>
      </c>
      <c r="I5" s="25">
        <f t="shared" si="1"/>
        <v>-1789.3689320388348</v>
      </c>
      <c r="J5" s="9"/>
    </row>
    <row r="6" spans="1:10" ht="15" customHeight="1">
      <c r="A6" s="24" t="s">
        <v>267</v>
      </c>
      <c r="B6" s="22" t="s">
        <v>218</v>
      </c>
      <c r="C6" s="20">
        <v>1</v>
      </c>
      <c r="D6" s="21"/>
      <c r="E6" s="20">
        <v>34</v>
      </c>
      <c r="F6" s="21">
        <f t="shared" si="0"/>
        <v>2550</v>
      </c>
      <c r="G6" s="21"/>
      <c r="H6" s="21">
        <f>H5</f>
        <v>225</v>
      </c>
      <c r="I6" s="25">
        <f t="shared" si="1"/>
        <v>-2539.3689320388348</v>
      </c>
      <c r="J6" s="9"/>
    </row>
    <row r="7" spans="1:10" ht="15" customHeight="1">
      <c r="A7" s="49" t="s">
        <v>278</v>
      </c>
      <c r="B7" s="22">
        <v>11485</v>
      </c>
      <c r="C7" s="20">
        <v>1</v>
      </c>
      <c r="D7" s="21"/>
      <c r="E7" s="20">
        <v>42</v>
      </c>
      <c r="F7" s="21">
        <f t="shared" si="0"/>
        <v>3150</v>
      </c>
      <c r="G7" s="21"/>
      <c r="H7" s="21">
        <f>H6</f>
        <v>225</v>
      </c>
      <c r="I7" s="25">
        <f t="shared" si="1"/>
        <v>-1939.3689320388348</v>
      </c>
      <c r="J7" s="9"/>
    </row>
    <row r="8" spans="1:10" ht="15" customHeight="1">
      <c r="A8" s="28" t="s">
        <v>186</v>
      </c>
      <c r="B8" s="38">
        <v>37634</v>
      </c>
      <c r="C8" s="39">
        <v>2</v>
      </c>
      <c r="D8" s="40">
        <v>10000</v>
      </c>
      <c r="E8" s="39"/>
      <c r="F8" s="40">
        <f t="shared" si="0"/>
        <v>10000</v>
      </c>
      <c r="G8" s="40">
        <v>5853</v>
      </c>
      <c r="H8" s="40">
        <f>G8/5</f>
        <v>1170.5999999999999</v>
      </c>
      <c r="I8" s="26">
        <f t="shared" si="1"/>
        <v>5856.2310679611655</v>
      </c>
      <c r="J8" s="27"/>
    </row>
    <row r="9" spans="1:10" ht="15" customHeight="1">
      <c r="A9" s="24" t="s">
        <v>260</v>
      </c>
      <c r="B9" s="22">
        <v>1350</v>
      </c>
      <c r="C9" s="20">
        <v>2</v>
      </c>
      <c r="D9" s="21"/>
      <c r="E9" s="20">
        <v>56</v>
      </c>
      <c r="F9" s="21">
        <f t="shared" si="0"/>
        <v>4200</v>
      </c>
      <c r="G9" s="21"/>
      <c r="H9" s="21">
        <f>H8</f>
        <v>1170.5999999999999</v>
      </c>
      <c r="I9" s="25">
        <f t="shared" si="1"/>
        <v>56.231067961165536</v>
      </c>
      <c r="J9" s="9"/>
    </row>
    <row r="10" spans="1:10" ht="15" customHeight="1">
      <c r="A10" s="24" t="s">
        <v>273</v>
      </c>
      <c r="B10" s="22" t="s">
        <v>136</v>
      </c>
      <c r="C10" s="20">
        <v>2</v>
      </c>
      <c r="D10" s="21"/>
      <c r="E10" s="20">
        <v>61</v>
      </c>
      <c r="F10" s="21">
        <f t="shared" si="0"/>
        <v>4575</v>
      </c>
      <c r="G10" s="21"/>
      <c r="H10" s="21">
        <f>H9</f>
        <v>1170.5999999999999</v>
      </c>
      <c r="I10" s="25">
        <f t="shared" si="1"/>
        <v>431.23106796116554</v>
      </c>
      <c r="J10" s="9"/>
    </row>
    <row r="11" spans="1:10" ht="15" customHeight="1">
      <c r="A11" s="24" t="s">
        <v>304</v>
      </c>
      <c r="B11" s="22" t="s">
        <v>198</v>
      </c>
      <c r="C11" s="20">
        <v>2</v>
      </c>
      <c r="D11" s="21"/>
      <c r="E11" s="20">
        <v>33</v>
      </c>
      <c r="F11" s="21">
        <f t="shared" si="0"/>
        <v>2475</v>
      </c>
      <c r="G11" s="21"/>
      <c r="H11" s="21">
        <f>H10</f>
        <v>1170.5999999999999</v>
      </c>
      <c r="I11" s="25">
        <f t="shared" si="1"/>
        <v>-1668.7689320388349</v>
      </c>
      <c r="J11" s="9"/>
    </row>
    <row r="12" spans="1:10" ht="15" customHeight="1">
      <c r="A12" s="9" t="s">
        <v>57</v>
      </c>
      <c r="B12" s="22" t="s">
        <v>104</v>
      </c>
      <c r="C12" s="20">
        <v>2</v>
      </c>
      <c r="D12" s="21"/>
      <c r="E12" s="20">
        <v>64</v>
      </c>
      <c r="F12" s="21">
        <f t="shared" si="0"/>
        <v>4800</v>
      </c>
      <c r="G12" s="21"/>
      <c r="H12" s="21">
        <f>H11</f>
        <v>1170.5999999999999</v>
      </c>
      <c r="I12" s="25">
        <f t="shared" si="1"/>
        <v>656.23106796116554</v>
      </c>
      <c r="J12" s="9"/>
    </row>
    <row r="13" spans="1:10" ht="15" customHeight="1">
      <c r="A13" s="28" t="s">
        <v>35</v>
      </c>
      <c r="B13" s="38" t="s">
        <v>107</v>
      </c>
      <c r="C13" s="39">
        <v>3</v>
      </c>
      <c r="D13" s="40">
        <v>10000</v>
      </c>
      <c r="E13" s="39"/>
      <c r="F13" s="40">
        <f t="shared" si="0"/>
        <v>10000</v>
      </c>
      <c r="G13" s="40">
        <v>3074</v>
      </c>
      <c r="H13" s="40">
        <f>G13/5</f>
        <v>614.79999999999995</v>
      </c>
      <c r="I13" s="26">
        <f t="shared" si="1"/>
        <v>5300.4310679611644</v>
      </c>
      <c r="J13" s="27"/>
    </row>
    <row r="14" spans="1:10" ht="15" customHeight="1">
      <c r="A14" s="9" t="s">
        <v>62</v>
      </c>
      <c r="B14" s="22">
        <v>40068</v>
      </c>
      <c r="C14" s="20">
        <v>3</v>
      </c>
      <c r="D14" s="21"/>
      <c r="E14" s="20">
        <v>18</v>
      </c>
      <c r="F14" s="21">
        <f t="shared" si="0"/>
        <v>1350</v>
      </c>
      <c r="G14" s="21"/>
      <c r="H14" s="21">
        <f>H13</f>
        <v>614.79999999999995</v>
      </c>
      <c r="I14" s="25">
        <f t="shared" si="1"/>
        <v>-3349.5689320388346</v>
      </c>
      <c r="J14" s="9"/>
    </row>
    <row r="15" spans="1:10" ht="15" customHeight="1">
      <c r="A15" s="24" t="s">
        <v>243</v>
      </c>
      <c r="B15" s="22">
        <v>11489</v>
      </c>
      <c r="C15" s="20">
        <v>3</v>
      </c>
      <c r="D15" s="21"/>
      <c r="E15" s="20">
        <v>47</v>
      </c>
      <c r="F15" s="21">
        <f t="shared" si="0"/>
        <v>3525</v>
      </c>
      <c r="G15" s="21"/>
      <c r="H15" s="21">
        <f>H14</f>
        <v>614.79999999999995</v>
      </c>
      <c r="I15" s="25">
        <f t="shared" si="1"/>
        <v>-1174.5689320388346</v>
      </c>
      <c r="J15" s="9"/>
    </row>
    <row r="16" spans="1:10" ht="15" customHeight="1">
      <c r="A16" s="24" t="s">
        <v>274</v>
      </c>
      <c r="B16" s="22" t="s">
        <v>105</v>
      </c>
      <c r="C16" s="20">
        <v>3</v>
      </c>
      <c r="D16" s="21"/>
      <c r="E16" s="20">
        <v>40</v>
      </c>
      <c r="F16" s="21">
        <f t="shared" si="0"/>
        <v>3000</v>
      </c>
      <c r="G16" s="21"/>
      <c r="H16" s="21">
        <f>H15</f>
        <v>614.79999999999995</v>
      </c>
      <c r="I16" s="25">
        <f t="shared" si="1"/>
        <v>-1699.5689320388346</v>
      </c>
      <c r="J16" s="9"/>
    </row>
    <row r="17" spans="1:10" ht="15" customHeight="1">
      <c r="A17" s="24" t="s">
        <v>305</v>
      </c>
      <c r="B17" s="22" t="s">
        <v>195</v>
      </c>
      <c r="C17" s="20">
        <v>3</v>
      </c>
      <c r="D17" s="21"/>
      <c r="E17" s="20">
        <v>13</v>
      </c>
      <c r="F17" s="21">
        <f t="shared" si="0"/>
        <v>975</v>
      </c>
      <c r="G17" s="21"/>
      <c r="H17" s="21">
        <f>H16</f>
        <v>614.79999999999995</v>
      </c>
      <c r="I17" s="25">
        <f t="shared" si="1"/>
        <v>-3724.5689320388346</v>
      </c>
      <c r="J17" s="9"/>
    </row>
    <row r="18" spans="1:10" ht="15" customHeight="1">
      <c r="A18" s="27" t="s">
        <v>30</v>
      </c>
      <c r="B18" s="38" t="s">
        <v>92</v>
      </c>
      <c r="C18" s="39">
        <v>4</v>
      </c>
      <c r="D18" s="40">
        <v>10000</v>
      </c>
      <c r="E18" s="39"/>
      <c r="F18" s="40">
        <f t="shared" si="0"/>
        <v>10000</v>
      </c>
      <c r="G18" s="40">
        <v>4604</v>
      </c>
      <c r="H18" s="40">
        <f>G18/5</f>
        <v>920.8</v>
      </c>
      <c r="I18" s="26">
        <f t="shared" si="1"/>
        <v>5606.4310679611644</v>
      </c>
      <c r="J18" s="27"/>
    </row>
    <row r="19" spans="1:10" ht="15" customHeight="1">
      <c r="A19" s="9" t="s">
        <v>36</v>
      </c>
      <c r="B19" s="22" t="s">
        <v>217</v>
      </c>
      <c r="C19" s="20">
        <v>4</v>
      </c>
      <c r="D19" s="21"/>
      <c r="E19" s="20">
        <v>44</v>
      </c>
      <c r="F19" s="21">
        <f t="shared" si="0"/>
        <v>3300</v>
      </c>
      <c r="G19" s="21"/>
      <c r="H19" s="21">
        <f>H18</f>
        <v>920.8</v>
      </c>
      <c r="I19" s="25">
        <f t="shared" si="1"/>
        <v>-1093.5689320388346</v>
      </c>
      <c r="J19" s="9"/>
    </row>
    <row r="20" spans="1:10" ht="15" customHeight="1">
      <c r="A20" s="24" t="s">
        <v>306</v>
      </c>
      <c r="B20" s="22" t="s">
        <v>113</v>
      </c>
      <c r="C20" s="20">
        <v>4</v>
      </c>
      <c r="D20" s="21"/>
      <c r="E20" s="20">
        <v>51</v>
      </c>
      <c r="F20" s="21">
        <f t="shared" si="0"/>
        <v>3825</v>
      </c>
      <c r="G20" s="21"/>
      <c r="H20" s="21">
        <f>H19</f>
        <v>920.8</v>
      </c>
      <c r="I20" s="25">
        <f t="shared" si="1"/>
        <v>-568.56893203883465</v>
      </c>
      <c r="J20" s="9"/>
    </row>
    <row r="21" spans="1:10" ht="15" customHeight="1">
      <c r="A21" s="49" t="s">
        <v>247</v>
      </c>
      <c r="B21" s="22" t="s">
        <v>108</v>
      </c>
      <c r="C21" s="20">
        <v>4</v>
      </c>
      <c r="D21" s="21"/>
      <c r="E21" s="20">
        <v>38</v>
      </c>
      <c r="F21" s="21">
        <f t="shared" si="0"/>
        <v>2850</v>
      </c>
      <c r="G21" s="21"/>
      <c r="H21" s="21">
        <f>H20</f>
        <v>920.8</v>
      </c>
      <c r="I21" s="25">
        <f t="shared" si="1"/>
        <v>-1543.5689320388346</v>
      </c>
      <c r="J21" s="9"/>
    </row>
    <row r="22" spans="1:10" ht="15" customHeight="1">
      <c r="A22" s="24" t="s">
        <v>159</v>
      </c>
      <c r="B22" s="22">
        <v>4420</v>
      </c>
      <c r="C22" s="20">
        <v>4</v>
      </c>
      <c r="D22" s="21"/>
      <c r="E22" s="20">
        <v>12</v>
      </c>
      <c r="F22" s="21">
        <f t="shared" si="0"/>
        <v>900</v>
      </c>
      <c r="G22" s="21"/>
      <c r="H22" s="21">
        <f>H21</f>
        <v>920.8</v>
      </c>
      <c r="I22" s="25">
        <f t="shared" si="1"/>
        <v>-3493.5689320388346</v>
      </c>
      <c r="J22" s="9"/>
    </row>
    <row r="23" spans="1:10" ht="15" customHeight="1">
      <c r="A23" s="28" t="s">
        <v>145</v>
      </c>
      <c r="B23" s="38" t="s">
        <v>194</v>
      </c>
      <c r="C23" s="39">
        <v>5</v>
      </c>
      <c r="D23" s="40">
        <v>6000</v>
      </c>
      <c r="E23" s="39"/>
      <c r="F23" s="40">
        <f t="shared" si="0"/>
        <v>6000</v>
      </c>
      <c r="G23" s="40">
        <v>4728</v>
      </c>
      <c r="H23" s="40">
        <f>G23/4</f>
        <v>1182</v>
      </c>
      <c r="I23" s="26">
        <f t="shared" si="1"/>
        <v>1867.6310679611652</v>
      </c>
      <c r="J23" s="27"/>
    </row>
    <row r="24" spans="1:10">
      <c r="A24" s="24" t="s">
        <v>307</v>
      </c>
      <c r="B24" s="22">
        <v>35941</v>
      </c>
      <c r="C24" s="20">
        <v>5</v>
      </c>
      <c r="D24" s="21"/>
      <c r="E24" s="20">
        <v>70</v>
      </c>
      <c r="F24" s="21">
        <f t="shared" si="0"/>
        <v>5250</v>
      </c>
      <c r="G24" s="21"/>
      <c r="H24" s="21">
        <f>H23</f>
        <v>1182</v>
      </c>
      <c r="I24" s="25">
        <f t="shared" si="1"/>
        <v>1117.6310679611652</v>
      </c>
      <c r="J24" s="9"/>
    </row>
    <row r="25" spans="1:10" ht="15" customHeight="1">
      <c r="A25" s="24" t="s">
        <v>15</v>
      </c>
      <c r="B25" s="22" t="s">
        <v>195</v>
      </c>
      <c r="C25" s="20">
        <v>5</v>
      </c>
      <c r="D25" s="21"/>
      <c r="E25" s="20">
        <v>180</v>
      </c>
      <c r="F25" s="21">
        <f>(E25*150)+D25</f>
        <v>27000</v>
      </c>
      <c r="G25" s="21"/>
      <c r="H25" s="21">
        <f>H24</f>
        <v>1182</v>
      </c>
      <c r="I25" s="25">
        <f t="shared" si="1"/>
        <v>22867.631067961163</v>
      </c>
      <c r="J25" s="9"/>
    </row>
    <row r="26" spans="1:10" ht="15.95" customHeight="1">
      <c r="A26" s="9" t="s">
        <v>70</v>
      </c>
      <c r="B26" s="22">
        <v>11455</v>
      </c>
      <c r="C26" s="20">
        <v>5</v>
      </c>
      <c r="D26" s="21"/>
      <c r="E26" s="20">
        <v>186</v>
      </c>
      <c r="F26" s="21">
        <f t="shared" si="0"/>
        <v>13950</v>
      </c>
      <c r="G26" s="21"/>
      <c r="H26" s="21">
        <f>H25</f>
        <v>1182</v>
      </c>
      <c r="I26" s="25">
        <f t="shared" si="1"/>
        <v>9817.6310679611652</v>
      </c>
      <c r="J26" s="9"/>
    </row>
    <row r="27" spans="1:10">
      <c r="A27" s="28" t="s">
        <v>28</v>
      </c>
      <c r="B27" s="38" t="s">
        <v>89</v>
      </c>
      <c r="C27" s="39">
        <v>6</v>
      </c>
      <c r="D27" s="40">
        <v>6000</v>
      </c>
      <c r="E27" s="39"/>
      <c r="F27" s="40">
        <f t="shared" si="0"/>
        <v>6000</v>
      </c>
      <c r="G27" s="40">
        <v>5028</v>
      </c>
      <c r="H27" s="40">
        <f>G27/4</f>
        <v>1257</v>
      </c>
      <c r="I27" s="26">
        <f t="shared" si="1"/>
        <v>1942.6310679611652</v>
      </c>
      <c r="J27" s="27"/>
    </row>
    <row r="28" spans="1:10" ht="15" customHeight="1">
      <c r="A28" s="24" t="s">
        <v>241</v>
      </c>
      <c r="B28" s="22">
        <v>37635</v>
      </c>
      <c r="C28" s="20">
        <v>6</v>
      </c>
      <c r="D28" s="21"/>
      <c r="E28" s="20">
        <v>46</v>
      </c>
      <c r="F28" s="21">
        <f t="shared" si="0"/>
        <v>3450</v>
      </c>
      <c r="G28" s="21"/>
      <c r="H28" s="21">
        <f>H27</f>
        <v>1257</v>
      </c>
      <c r="I28" s="25">
        <f t="shared" si="1"/>
        <v>-607.36893203883483</v>
      </c>
      <c r="J28" s="9"/>
    </row>
    <row r="29" spans="1:10" ht="15" customHeight="1">
      <c r="A29" s="31" t="s">
        <v>46</v>
      </c>
      <c r="B29" s="32">
        <v>28899</v>
      </c>
      <c r="C29" s="31">
        <v>6</v>
      </c>
      <c r="D29" s="33"/>
      <c r="E29" s="31">
        <v>90</v>
      </c>
      <c r="F29" s="21">
        <f t="shared" si="0"/>
        <v>6750</v>
      </c>
      <c r="G29" s="33"/>
      <c r="H29" s="21">
        <f>H28</f>
        <v>1257</v>
      </c>
      <c r="I29" s="25">
        <f t="shared" si="1"/>
        <v>2692.6310679611652</v>
      </c>
      <c r="J29" s="31"/>
    </row>
    <row r="30" spans="1:10" ht="15" customHeight="1">
      <c r="A30" s="23" t="s">
        <v>146</v>
      </c>
      <c r="B30" s="22" t="s">
        <v>196</v>
      </c>
      <c r="C30" s="20">
        <v>6</v>
      </c>
      <c r="D30" s="21"/>
      <c r="E30" s="20">
        <v>26</v>
      </c>
      <c r="F30" s="21">
        <f t="shared" si="0"/>
        <v>1950</v>
      </c>
      <c r="G30" s="21"/>
      <c r="H30" s="21">
        <f>H29</f>
        <v>1257</v>
      </c>
      <c r="I30" s="25">
        <f t="shared" si="1"/>
        <v>-2107.3689320388348</v>
      </c>
      <c r="J30" s="9"/>
    </row>
    <row r="31" spans="1:10" ht="15" customHeight="1">
      <c r="A31" s="28" t="s">
        <v>193</v>
      </c>
      <c r="B31" s="38">
        <v>11382</v>
      </c>
      <c r="C31" s="39">
        <v>7</v>
      </c>
      <c r="D31" s="40">
        <v>10000</v>
      </c>
      <c r="E31" s="39"/>
      <c r="F31" s="40">
        <f t="shared" si="0"/>
        <v>10000</v>
      </c>
      <c r="G31" s="40">
        <v>0</v>
      </c>
      <c r="H31" s="40">
        <f>G31/5</f>
        <v>0</v>
      </c>
      <c r="I31" s="26">
        <f t="shared" si="1"/>
        <v>4685.6310679611652</v>
      </c>
      <c r="J31" s="27"/>
    </row>
    <row r="32" spans="1:10" ht="15" customHeight="1">
      <c r="A32" s="24" t="s">
        <v>225</v>
      </c>
      <c r="B32" s="22">
        <v>11490</v>
      </c>
      <c r="C32" s="20">
        <v>7</v>
      </c>
      <c r="D32" s="21"/>
      <c r="E32" s="20">
        <v>58</v>
      </c>
      <c r="F32" s="21">
        <f t="shared" si="0"/>
        <v>4350</v>
      </c>
      <c r="G32" s="21"/>
      <c r="H32" s="21">
        <f>H31</f>
        <v>0</v>
      </c>
      <c r="I32" s="25">
        <f t="shared" si="1"/>
        <v>-964.36893203883483</v>
      </c>
      <c r="J32" s="9"/>
    </row>
    <row r="33" spans="1:10" ht="15" customHeight="1">
      <c r="A33" s="24" t="s">
        <v>286</v>
      </c>
      <c r="B33" s="22" t="s">
        <v>212</v>
      </c>
      <c r="C33" s="20">
        <v>7</v>
      </c>
      <c r="D33" s="21"/>
      <c r="E33" s="20">
        <v>62</v>
      </c>
      <c r="F33" s="21">
        <f t="shared" si="0"/>
        <v>4650</v>
      </c>
      <c r="G33" s="21"/>
      <c r="H33" s="21">
        <f>H32</f>
        <v>0</v>
      </c>
      <c r="I33" s="25">
        <f t="shared" si="1"/>
        <v>-664.36893203883483</v>
      </c>
      <c r="J33" s="9"/>
    </row>
    <row r="34" spans="1:10" ht="15" customHeight="1">
      <c r="A34" s="24" t="s">
        <v>78</v>
      </c>
      <c r="B34" s="22" t="s">
        <v>122</v>
      </c>
      <c r="C34" s="20">
        <v>7</v>
      </c>
      <c r="D34" s="21"/>
      <c r="E34" s="20">
        <v>60</v>
      </c>
      <c r="F34" s="21">
        <f t="shared" si="0"/>
        <v>4500</v>
      </c>
      <c r="G34" s="21"/>
      <c r="H34" s="21">
        <f>H33</f>
        <v>0</v>
      </c>
      <c r="I34" s="25">
        <f t="shared" si="1"/>
        <v>-814.36893203883483</v>
      </c>
      <c r="J34" s="9"/>
    </row>
    <row r="35" spans="1:10" ht="15" customHeight="1">
      <c r="A35" s="24" t="s">
        <v>269</v>
      </c>
      <c r="B35" s="22">
        <v>38254</v>
      </c>
      <c r="C35" s="20">
        <v>7</v>
      </c>
      <c r="D35" s="21"/>
      <c r="E35" s="20">
        <v>33</v>
      </c>
      <c r="F35" s="21">
        <f t="shared" si="0"/>
        <v>2475</v>
      </c>
      <c r="G35" s="21"/>
      <c r="H35" s="21">
        <f>H34</f>
        <v>0</v>
      </c>
      <c r="I35" s="25">
        <f t="shared" si="1"/>
        <v>-2839.3689320388348</v>
      </c>
      <c r="J35" s="9"/>
    </row>
    <row r="36" spans="1:10" ht="15" customHeight="1">
      <c r="A36" s="28" t="s">
        <v>240</v>
      </c>
      <c r="B36" s="38">
        <v>2167</v>
      </c>
      <c r="C36" s="39">
        <v>8</v>
      </c>
      <c r="D36" s="40">
        <v>6000</v>
      </c>
      <c r="E36" s="39"/>
      <c r="F36" s="40">
        <f t="shared" ref="F36:F67" si="2">(E36*75)+D36</f>
        <v>6000</v>
      </c>
      <c r="G36" s="40">
        <v>767</v>
      </c>
      <c r="H36" s="40">
        <f>G36/4</f>
        <v>191.75</v>
      </c>
      <c r="I36" s="26">
        <f t="shared" ref="I36:I67" si="3">F36+H36-$I$108</f>
        <v>877.38106796116517</v>
      </c>
      <c r="J36" s="27"/>
    </row>
    <row r="37" spans="1:10" ht="15" customHeight="1">
      <c r="A37" s="24" t="s">
        <v>309</v>
      </c>
      <c r="B37" s="22" t="s">
        <v>126</v>
      </c>
      <c r="C37" s="20">
        <v>8</v>
      </c>
      <c r="D37" s="21"/>
      <c r="E37" s="20">
        <v>38</v>
      </c>
      <c r="F37" s="21">
        <f t="shared" si="2"/>
        <v>2850</v>
      </c>
      <c r="G37" s="21"/>
      <c r="H37" s="21">
        <f>H36</f>
        <v>191.75</v>
      </c>
      <c r="I37" s="25">
        <f t="shared" si="3"/>
        <v>-2272.6189320388348</v>
      </c>
      <c r="J37" s="9"/>
    </row>
    <row r="38" spans="1:10" ht="15" customHeight="1">
      <c r="A38" s="24" t="s">
        <v>171</v>
      </c>
      <c r="B38" s="22">
        <v>11497</v>
      </c>
      <c r="C38" s="20">
        <v>8</v>
      </c>
      <c r="D38" s="21"/>
      <c r="E38" s="20">
        <v>64</v>
      </c>
      <c r="F38" s="21">
        <f t="shared" si="2"/>
        <v>4800</v>
      </c>
      <c r="G38" s="21"/>
      <c r="H38" s="21">
        <f>H37</f>
        <v>191.75</v>
      </c>
      <c r="I38" s="25">
        <f t="shared" si="3"/>
        <v>-322.61893203883483</v>
      </c>
      <c r="J38" s="9"/>
    </row>
    <row r="39" spans="1:10" ht="15" customHeight="1">
      <c r="A39" s="24" t="s">
        <v>312</v>
      </c>
      <c r="B39" s="22" t="s">
        <v>120</v>
      </c>
      <c r="C39" s="20">
        <v>8</v>
      </c>
      <c r="D39" s="21"/>
      <c r="E39" s="20">
        <v>37</v>
      </c>
      <c r="F39" s="21">
        <f t="shared" si="2"/>
        <v>2775</v>
      </c>
      <c r="G39" s="21"/>
      <c r="H39" s="21">
        <f>H38</f>
        <v>191.75</v>
      </c>
      <c r="I39" s="25">
        <f t="shared" si="3"/>
        <v>-2347.6189320388348</v>
      </c>
      <c r="J39" s="9"/>
    </row>
    <row r="40" spans="1:10" ht="15" customHeight="1">
      <c r="A40" s="28" t="s">
        <v>310</v>
      </c>
      <c r="B40" s="38">
        <v>25390</v>
      </c>
      <c r="C40" s="39">
        <v>9</v>
      </c>
      <c r="D40" s="40">
        <v>6000</v>
      </c>
      <c r="E40" s="39"/>
      <c r="F40" s="40">
        <f t="shared" si="2"/>
        <v>6000</v>
      </c>
      <c r="G40" s="40">
        <v>760</v>
      </c>
      <c r="H40" s="40">
        <f>G40/4</f>
        <v>190</v>
      </c>
      <c r="I40" s="26">
        <f t="shared" si="3"/>
        <v>875.63106796116517</v>
      </c>
      <c r="J40" s="27"/>
    </row>
    <row r="41" spans="1:10" ht="15" customHeight="1">
      <c r="A41" s="24" t="s">
        <v>54</v>
      </c>
      <c r="B41" s="22" t="s">
        <v>142</v>
      </c>
      <c r="C41" s="20">
        <v>9</v>
      </c>
      <c r="D41" s="21"/>
      <c r="E41" s="20">
        <v>16</v>
      </c>
      <c r="F41" s="21">
        <f t="shared" si="2"/>
        <v>1200</v>
      </c>
      <c r="G41" s="21"/>
      <c r="H41" s="21">
        <f>H40</f>
        <v>190</v>
      </c>
      <c r="I41" s="25">
        <f t="shared" si="3"/>
        <v>-3924.3689320388348</v>
      </c>
      <c r="J41" s="9"/>
    </row>
    <row r="42" spans="1:10" ht="15" customHeight="1">
      <c r="A42" s="24" t="s">
        <v>74</v>
      </c>
      <c r="B42" s="22">
        <v>23451</v>
      </c>
      <c r="C42" s="20">
        <v>9</v>
      </c>
      <c r="D42" s="21"/>
      <c r="E42" s="20">
        <v>16</v>
      </c>
      <c r="F42" s="21">
        <f t="shared" si="2"/>
        <v>1200</v>
      </c>
      <c r="G42" s="21"/>
      <c r="H42" s="21">
        <f>H41</f>
        <v>190</v>
      </c>
      <c r="I42" s="25">
        <f t="shared" si="3"/>
        <v>-3924.3689320388348</v>
      </c>
      <c r="J42" s="9"/>
    </row>
    <row r="43" spans="1:10" ht="15" customHeight="1">
      <c r="A43" s="24" t="s">
        <v>311</v>
      </c>
      <c r="B43" s="32">
        <v>31064</v>
      </c>
      <c r="C43" s="31">
        <v>9</v>
      </c>
      <c r="D43" s="33"/>
      <c r="E43" s="31">
        <v>20</v>
      </c>
      <c r="F43" s="21">
        <f t="shared" si="2"/>
        <v>1500</v>
      </c>
      <c r="G43" s="33"/>
      <c r="H43" s="21">
        <f>H42</f>
        <v>190</v>
      </c>
      <c r="I43" s="25">
        <f t="shared" si="3"/>
        <v>-3624.3689320388348</v>
      </c>
      <c r="J43" s="31"/>
    </row>
    <row r="44" spans="1:10" ht="15" customHeight="1">
      <c r="A44" s="28" t="s">
        <v>51</v>
      </c>
      <c r="B44" s="38">
        <v>11353</v>
      </c>
      <c r="C44" s="39">
        <v>10</v>
      </c>
      <c r="D44" s="40">
        <v>10000</v>
      </c>
      <c r="E44" s="39"/>
      <c r="F44" s="40">
        <f t="shared" si="2"/>
        <v>10000</v>
      </c>
      <c r="G44" s="40">
        <v>2075</v>
      </c>
      <c r="H44" s="40">
        <f>G44/5</f>
        <v>415</v>
      </c>
      <c r="I44" s="26">
        <f t="shared" si="3"/>
        <v>5100.6310679611652</v>
      </c>
      <c r="J44" s="27"/>
    </row>
    <row r="45" spans="1:10" ht="15" customHeight="1">
      <c r="A45" s="24" t="s">
        <v>48</v>
      </c>
      <c r="B45" s="22" t="s">
        <v>209</v>
      </c>
      <c r="C45" s="20">
        <v>10</v>
      </c>
      <c r="D45" s="21"/>
      <c r="E45" s="20">
        <v>53</v>
      </c>
      <c r="F45" s="21">
        <f t="shared" si="2"/>
        <v>3975</v>
      </c>
      <c r="G45" s="21"/>
      <c r="H45" s="21">
        <f>H44</f>
        <v>415</v>
      </c>
      <c r="I45" s="25">
        <f t="shared" si="3"/>
        <v>-924.36893203883483</v>
      </c>
      <c r="J45" s="9"/>
    </row>
    <row r="46" spans="1:10" ht="15" customHeight="1">
      <c r="A46" s="24" t="s">
        <v>174</v>
      </c>
      <c r="B46" s="22">
        <v>11363</v>
      </c>
      <c r="C46" s="20">
        <v>10</v>
      </c>
      <c r="D46" s="21"/>
      <c r="E46" s="20">
        <v>18</v>
      </c>
      <c r="F46" s="21">
        <f t="shared" si="2"/>
        <v>1350</v>
      </c>
      <c r="G46" s="21"/>
      <c r="H46" s="21">
        <f>H45</f>
        <v>415</v>
      </c>
      <c r="I46" s="25">
        <f t="shared" si="3"/>
        <v>-3549.3689320388348</v>
      </c>
      <c r="J46" s="9"/>
    </row>
    <row r="47" spans="1:10" ht="15" customHeight="1">
      <c r="A47" s="24" t="s">
        <v>165</v>
      </c>
      <c r="B47" s="22" t="s">
        <v>122</v>
      </c>
      <c r="C47" s="20">
        <v>10</v>
      </c>
      <c r="D47" s="21"/>
      <c r="E47" s="20">
        <v>8</v>
      </c>
      <c r="F47" s="21">
        <f t="shared" si="2"/>
        <v>600</v>
      </c>
      <c r="G47" s="21"/>
      <c r="H47" s="21">
        <f>H46</f>
        <v>415</v>
      </c>
      <c r="I47" s="25">
        <f t="shared" si="3"/>
        <v>-4299.3689320388348</v>
      </c>
      <c r="J47" s="9"/>
    </row>
    <row r="48" spans="1:10" ht="15" customHeight="1">
      <c r="A48" s="24" t="s">
        <v>265</v>
      </c>
      <c r="B48" s="15" t="s">
        <v>138</v>
      </c>
      <c r="C48" s="20">
        <v>10</v>
      </c>
      <c r="D48" s="21"/>
      <c r="E48" s="20">
        <v>54</v>
      </c>
      <c r="F48" s="21">
        <f t="shared" si="2"/>
        <v>4050</v>
      </c>
      <c r="G48" s="21"/>
      <c r="H48" s="21">
        <f>H47</f>
        <v>415</v>
      </c>
      <c r="I48" s="25">
        <f t="shared" si="3"/>
        <v>-849.36893203883483</v>
      </c>
      <c r="J48" s="9"/>
    </row>
    <row r="49" spans="1:10" ht="15" customHeight="1">
      <c r="A49" s="28" t="s">
        <v>191</v>
      </c>
      <c r="B49" s="38" t="s">
        <v>227</v>
      </c>
      <c r="C49" s="39">
        <v>11</v>
      </c>
      <c r="D49" s="40">
        <v>10000</v>
      </c>
      <c r="E49" s="39"/>
      <c r="F49" s="40">
        <f t="shared" si="2"/>
        <v>10000</v>
      </c>
      <c r="G49" s="40">
        <v>1630</v>
      </c>
      <c r="H49" s="40">
        <f>G49/5</f>
        <v>326</v>
      </c>
      <c r="I49" s="26">
        <f t="shared" si="3"/>
        <v>5011.6310679611652</v>
      </c>
      <c r="J49" s="27"/>
    </row>
    <row r="50" spans="1:10" ht="15" customHeight="1">
      <c r="A50" s="24" t="s">
        <v>290</v>
      </c>
      <c r="B50" s="22" t="s">
        <v>114</v>
      </c>
      <c r="C50" s="20">
        <v>11</v>
      </c>
      <c r="D50" s="21"/>
      <c r="E50" s="20">
        <v>65</v>
      </c>
      <c r="F50" s="21">
        <f t="shared" si="2"/>
        <v>4875</v>
      </c>
      <c r="G50" s="21"/>
      <c r="H50" s="21">
        <f>H49</f>
        <v>326</v>
      </c>
      <c r="I50" s="25">
        <f t="shared" si="3"/>
        <v>-113.36893203883483</v>
      </c>
      <c r="J50" s="9"/>
    </row>
    <row r="51" spans="1:10" ht="15" customHeight="1">
      <c r="A51" s="24" t="s">
        <v>72</v>
      </c>
      <c r="B51" s="22" t="s">
        <v>112</v>
      </c>
      <c r="C51" s="20">
        <v>11</v>
      </c>
      <c r="D51" s="21"/>
      <c r="E51" s="20">
        <v>11</v>
      </c>
      <c r="F51" s="21">
        <f t="shared" si="2"/>
        <v>825</v>
      </c>
      <c r="G51" s="21"/>
      <c r="H51" s="21">
        <f>H50</f>
        <v>326</v>
      </c>
      <c r="I51" s="25">
        <f t="shared" si="3"/>
        <v>-4163.3689320388348</v>
      </c>
      <c r="J51" s="9"/>
    </row>
    <row r="52" spans="1:10" ht="15" customHeight="1">
      <c r="A52" s="24" t="s">
        <v>187</v>
      </c>
      <c r="B52" s="22" t="s">
        <v>143</v>
      </c>
      <c r="C52" s="20">
        <v>11</v>
      </c>
      <c r="D52" s="21"/>
      <c r="E52" s="20">
        <v>61</v>
      </c>
      <c r="F52" s="21">
        <f t="shared" si="2"/>
        <v>4575</v>
      </c>
      <c r="G52" s="21"/>
      <c r="H52" s="21">
        <f>H51</f>
        <v>326</v>
      </c>
      <c r="I52" s="25">
        <f t="shared" si="3"/>
        <v>-413.36893203883483</v>
      </c>
      <c r="J52" s="9"/>
    </row>
    <row r="53" spans="1:10" ht="15" customHeight="1">
      <c r="A53" s="24" t="s">
        <v>75</v>
      </c>
      <c r="B53" s="22">
        <v>31719</v>
      </c>
      <c r="C53" s="20">
        <v>11</v>
      </c>
      <c r="D53" s="21"/>
      <c r="E53" s="20">
        <v>27</v>
      </c>
      <c r="F53" s="21">
        <f t="shared" si="2"/>
        <v>2025</v>
      </c>
      <c r="G53" s="21"/>
      <c r="H53" s="21">
        <f>H52</f>
        <v>326</v>
      </c>
      <c r="I53" s="25">
        <f t="shared" si="3"/>
        <v>-2963.3689320388348</v>
      </c>
      <c r="J53" s="9"/>
    </row>
    <row r="54" spans="1:10" ht="15" customHeight="1">
      <c r="A54" s="28" t="s">
        <v>45</v>
      </c>
      <c r="B54" s="38" t="s">
        <v>111</v>
      </c>
      <c r="C54" s="39">
        <v>12</v>
      </c>
      <c r="D54" s="40">
        <v>10000</v>
      </c>
      <c r="E54" s="39"/>
      <c r="F54" s="40">
        <f t="shared" si="2"/>
        <v>10000</v>
      </c>
      <c r="G54" s="40">
        <v>6737</v>
      </c>
      <c r="H54" s="40">
        <f>G54/5</f>
        <v>1347.4</v>
      </c>
      <c r="I54" s="26">
        <f t="shared" si="3"/>
        <v>6033.0310679611648</v>
      </c>
      <c r="J54" s="27"/>
    </row>
    <row r="55" spans="1:10" ht="15" customHeight="1">
      <c r="A55" s="24" t="s">
        <v>38</v>
      </c>
      <c r="B55" s="22" t="s">
        <v>216</v>
      </c>
      <c r="C55" s="20">
        <v>12</v>
      </c>
      <c r="D55" s="21"/>
      <c r="E55" s="20">
        <v>61</v>
      </c>
      <c r="F55" s="21">
        <f t="shared" si="2"/>
        <v>4575</v>
      </c>
      <c r="G55" s="21"/>
      <c r="H55" s="21">
        <f>H54</f>
        <v>1347.4</v>
      </c>
      <c r="I55" s="25">
        <f t="shared" si="3"/>
        <v>608.03106796116481</v>
      </c>
      <c r="J55" s="9"/>
    </row>
    <row r="56" spans="1:10" ht="15" customHeight="1">
      <c r="A56" s="24" t="s">
        <v>238</v>
      </c>
      <c r="B56" s="22" t="s">
        <v>113</v>
      </c>
      <c r="C56" s="20">
        <v>12</v>
      </c>
      <c r="D56" s="21"/>
      <c r="E56" s="20">
        <v>24</v>
      </c>
      <c r="F56" s="21">
        <f t="shared" si="2"/>
        <v>1800</v>
      </c>
      <c r="G56" s="21"/>
      <c r="H56" s="21">
        <f>H55</f>
        <v>1347.4</v>
      </c>
      <c r="I56" s="25">
        <f t="shared" si="3"/>
        <v>-2166.9689320388347</v>
      </c>
      <c r="J56" s="9"/>
    </row>
    <row r="57" spans="1:10" ht="15" customHeight="1">
      <c r="A57" s="24" t="s">
        <v>37</v>
      </c>
      <c r="B57" s="22" t="s">
        <v>117</v>
      </c>
      <c r="C57" s="20">
        <v>12</v>
      </c>
      <c r="D57" s="21"/>
      <c r="E57" s="20">
        <v>11</v>
      </c>
      <c r="F57" s="21">
        <f t="shared" si="2"/>
        <v>825</v>
      </c>
      <c r="G57" s="21"/>
      <c r="H57" s="21">
        <f>H56</f>
        <v>1347.4</v>
      </c>
      <c r="I57" s="25">
        <f t="shared" si="3"/>
        <v>-3141.9689320388347</v>
      </c>
      <c r="J57" s="9"/>
    </row>
    <row r="58" spans="1:10" ht="15" customHeight="1">
      <c r="A58" s="24" t="s">
        <v>313</v>
      </c>
      <c r="B58" s="22">
        <v>11553</v>
      </c>
      <c r="C58" s="20">
        <v>12</v>
      </c>
      <c r="D58" s="21"/>
      <c r="E58" s="20">
        <v>58</v>
      </c>
      <c r="F58" s="21">
        <f t="shared" si="2"/>
        <v>4350</v>
      </c>
      <c r="G58" s="21"/>
      <c r="H58" s="21">
        <f>H57</f>
        <v>1347.4</v>
      </c>
      <c r="I58" s="25">
        <f t="shared" si="3"/>
        <v>383.03106796116481</v>
      </c>
      <c r="J58" s="9"/>
    </row>
    <row r="59" spans="1:10" ht="15" customHeight="1">
      <c r="A59" s="28" t="s">
        <v>239</v>
      </c>
      <c r="B59" s="38" t="s">
        <v>125</v>
      </c>
      <c r="C59" s="39">
        <v>13</v>
      </c>
      <c r="D59" s="40">
        <v>6000</v>
      </c>
      <c r="E59" s="39"/>
      <c r="F59" s="40">
        <f t="shared" si="2"/>
        <v>6000</v>
      </c>
      <c r="G59" s="40">
        <v>757</v>
      </c>
      <c r="H59" s="40">
        <f>G59/4</f>
        <v>189.25</v>
      </c>
      <c r="I59" s="26">
        <f t="shared" si="3"/>
        <v>874.88106796116517</v>
      </c>
      <c r="J59" s="27"/>
    </row>
    <row r="60" spans="1:10" ht="15" customHeight="1">
      <c r="A60" s="24" t="s">
        <v>32</v>
      </c>
      <c r="B60" s="22" t="s">
        <v>118</v>
      </c>
      <c r="C60" s="20">
        <v>13</v>
      </c>
      <c r="D60" s="21"/>
      <c r="E60" s="20">
        <v>23</v>
      </c>
      <c r="F60" s="21">
        <f t="shared" si="2"/>
        <v>1725</v>
      </c>
      <c r="G60" s="21"/>
      <c r="H60" s="21">
        <f>H59</f>
        <v>189.25</v>
      </c>
      <c r="I60" s="25">
        <f t="shared" si="3"/>
        <v>-3400.1189320388348</v>
      </c>
      <c r="J60" s="9"/>
    </row>
    <row r="61" spans="1:10" ht="15" customHeight="1">
      <c r="A61" s="24" t="s">
        <v>291</v>
      </c>
      <c r="B61" s="22" t="s">
        <v>114</v>
      </c>
      <c r="C61" s="20">
        <v>13</v>
      </c>
      <c r="D61" s="21"/>
      <c r="E61" s="20">
        <v>10</v>
      </c>
      <c r="F61" s="21">
        <f t="shared" si="2"/>
        <v>750</v>
      </c>
      <c r="G61" s="21"/>
      <c r="H61" s="21">
        <f>H60</f>
        <v>189.25</v>
      </c>
      <c r="I61" s="25">
        <f t="shared" si="3"/>
        <v>-4375.1189320388348</v>
      </c>
      <c r="J61" s="9"/>
    </row>
    <row r="62" spans="1:10" ht="15" customHeight="1">
      <c r="A62" s="24" t="s">
        <v>314</v>
      </c>
      <c r="B62" s="22" t="s">
        <v>131</v>
      </c>
      <c r="C62" s="20">
        <v>13</v>
      </c>
      <c r="D62" s="21"/>
      <c r="E62" s="20">
        <v>15</v>
      </c>
      <c r="F62" s="21">
        <f t="shared" si="2"/>
        <v>1125</v>
      </c>
      <c r="G62" s="21"/>
      <c r="H62" s="21">
        <f>H61</f>
        <v>189.25</v>
      </c>
      <c r="I62" s="25">
        <f t="shared" si="3"/>
        <v>-4000.1189320388348</v>
      </c>
      <c r="J62" s="9"/>
    </row>
    <row r="63" spans="1:10" ht="15" customHeight="1">
      <c r="A63" s="28" t="s">
        <v>183</v>
      </c>
      <c r="B63" s="38" t="s">
        <v>223</v>
      </c>
      <c r="C63" s="39">
        <v>14</v>
      </c>
      <c r="D63" s="40">
        <v>10000</v>
      </c>
      <c r="E63" s="39"/>
      <c r="F63" s="40">
        <f t="shared" si="2"/>
        <v>10000</v>
      </c>
      <c r="G63" s="40">
        <v>2782</v>
      </c>
      <c r="H63" s="40">
        <f>G63/5</f>
        <v>556.4</v>
      </c>
      <c r="I63" s="26">
        <f t="shared" si="3"/>
        <v>5242.0310679611648</v>
      </c>
      <c r="J63" s="43"/>
    </row>
    <row r="64" spans="1:10" ht="15" customHeight="1">
      <c r="A64" s="24" t="s">
        <v>77</v>
      </c>
      <c r="B64" s="22" t="s">
        <v>121</v>
      </c>
      <c r="C64" s="20">
        <v>14</v>
      </c>
      <c r="D64" s="21"/>
      <c r="E64" s="20">
        <v>70</v>
      </c>
      <c r="F64" s="21">
        <f t="shared" si="2"/>
        <v>5250</v>
      </c>
      <c r="G64" s="21"/>
      <c r="H64" s="21">
        <f>H63</f>
        <v>556.4</v>
      </c>
      <c r="I64" s="25">
        <f t="shared" si="3"/>
        <v>492.03106796116481</v>
      </c>
      <c r="J64" s="9"/>
    </row>
    <row r="65" spans="1:10" ht="15" customHeight="1">
      <c r="A65" s="24" t="s">
        <v>168</v>
      </c>
      <c r="B65" s="22" t="s">
        <v>208</v>
      </c>
      <c r="C65" s="20">
        <v>14</v>
      </c>
      <c r="D65" s="21"/>
      <c r="E65" s="20">
        <v>29</v>
      </c>
      <c r="F65" s="21">
        <f t="shared" si="2"/>
        <v>2175</v>
      </c>
      <c r="G65" s="21"/>
      <c r="H65" s="21">
        <f>H64</f>
        <v>556.4</v>
      </c>
      <c r="I65" s="25">
        <f t="shared" si="3"/>
        <v>-2582.9689320388347</v>
      </c>
      <c r="J65" s="9"/>
    </row>
    <row r="66" spans="1:10" ht="15" customHeight="1">
      <c r="A66" s="9" t="s">
        <v>53</v>
      </c>
      <c r="B66" s="22">
        <v>26679</v>
      </c>
      <c r="C66" s="20">
        <v>14</v>
      </c>
      <c r="D66" s="21"/>
      <c r="E66" s="20">
        <v>70</v>
      </c>
      <c r="F66" s="21">
        <f t="shared" si="2"/>
        <v>5250</v>
      </c>
      <c r="G66" s="21"/>
      <c r="H66" s="21">
        <f>H65</f>
        <v>556.4</v>
      </c>
      <c r="I66" s="25">
        <f t="shared" si="3"/>
        <v>492.03106796116481</v>
      </c>
      <c r="J66" s="9"/>
    </row>
    <row r="67" spans="1:10" ht="15" customHeight="1">
      <c r="A67" s="24" t="s">
        <v>315</v>
      </c>
      <c r="B67" s="22" t="s">
        <v>110</v>
      </c>
      <c r="C67" s="20">
        <v>14</v>
      </c>
      <c r="D67" s="21"/>
      <c r="E67" s="20">
        <v>28</v>
      </c>
      <c r="F67" s="21">
        <f t="shared" si="2"/>
        <v>2100</v>
      </c>
      <c r="G67" s="21"/>
      <c r="H67" s="21">
        <f>H66</f>
        <v>556.4</v>
      </c>
      <c r="I67" s="25">
        <f t="shared" si="3"/>
        <v>-2657.9689320388347</v>
      </c>
      <c r="J67" s="9"/>
    </row>
    <row r="68" spans="1:10" ht="15" customHeight="1">
      <c r="A68" s="28" t="s">
        <v>161</v>
      </c>
      <c r="B68" s="38">
        <v>11306</v>
      </c>
      <c r="C68" s="39">
        <v>15</v>
      </c>
      <c r="D68" s="40">
        <v>6000</v>
      </c>
      <c r="E68" s="39"/>
      <c r="F68" s="40">
        <f t="shared" ref="F68:F99" si="4">(E68*75)+D68</f>
        <v>6000</v>
      </c>
      <c r="G68" s="40">
        <v>1785</v>
      </c>
      <c r="H68" s="40">
        <f>G68/4</f>
        <v>446.25</v>
      </c>
      <c r="I68" s="26">
        <f t="shared" ref="I68:I99" si="5">F68+H68-$I$108</f>
        <v>1131.8810679611652</v>
      </c>
      <c r="J68" s="27"/>
    </row>
    <row r="69" spans="1:10" ht="15" customHeight="1">
      <c r="A69" s="24" t="s">
        <v>268</v>
      </c>
      <c r="B69" s="22" t="s">
        <v>128</v>
      </c>
      <c r="C69" s="20">
        <v>15</v>
      </c>
      <c r="D69" s="21"/>
      <c r="E69" s="20">
        <v>19</v>
      </c>
      <c r="F69" s="21">
        <f t="shared" si="4"/>
        <v>1425</v>
      </c>
      <c r="G69" s="21"/>
      <c r="H69" s="21">
        <f>H68</f>
        <v>446.25</v>
      </c>
      <c r="I69" s="25">
        <f t="shared" si="5"/>
        <v>-3443.1189320388348</v>
      </c>
      <c r="J69" s="9"/>
    </row>
    <row r="70" spans="1:10" ht="15" customHeight="1">
      <c r="A70" s="24" t="s">
        <v>316</v>
      </c>
      <c r="B70" s="22">
        <v>31719</v>
      </c>
      <c r="C70" s="20">
        <v>15</v>
      </c>
      <c r="D70" s="21"/>
      <c r="E70" s="20">
        <v>42</v>
      </c>
      <c r="F70" s="21">
        <f t="shared" si="4"/>
        <v>3150</v>
      </c>
      <c r="G70" s="21"/>
      <c r="H70" s="21">
        <f>H69</f>
        <v>446.25</v>
      </c>
      <c r="I70" s="25">
        <f t="shared" si="5"/>
        <v>-1718.1189320388348</v>
      </c>
      <c r="J70" s="9"/>
    </row>
    <row r="71" spans="1:10" ht="15" customHeight="1">
      <c r="A71" s="24" t="s">
        <v>175</v>
      </c>
      <c r="B71" s="22" t="s">
        <v>231</v>
      </c>
      <c r="C71" s="20">
        <v>15</v>
      </c>
      <c r="D71" s="21"/>
      <c r="E71" s="20">
        <v>15</v>
      </c>
      <c r="F71" s="21">
        <f t="shared" si="4"/>
        <v>1125</v>
      </c>
      <c r="G71" s="21"/>
      <c r="H71" s="21">
        <f>H70</f>
        <v>446.25</v>
      </c>
      <c r="I71" s="25">
        <f t="shared" si="5"/>
        <v>-3743.1189320388348</v>
      </c>
      <c r="J71" s="9"/>
    </row>
    <row r="72" spans="1:10" ht="15" customHeight="1">
      <c r="A72" s="28" t="s">
        <v>172</v>
      </c>
      <c r="B72" s="38">
        <v>24859</v>
      </c>
      <c r="C72" s="39">
        <v>16</v>
      </c>
      <c r="D72" s="40">
        <v>10000</v>
      </c>
      <c r="E72" s="39"/>
      <c r="F72" s="40">
        <f t="shared" si="4"/>
        <v>10000</v>
      </c>
      <c r="G72" s="40">
        <v>560</v>
      </c>
      <c r="H72" s="40">
        <f>G72/5</f>
        <v>112</v>
      </c>
      <c r="I72" s="26">
        <f t="shared" si="5"/>
        <v>4797.6310679611652</v>
      </c>
      <c r="J72" s="27"/>
    </row>
    <row r="73" spans="1:10" ht="15" customHeight="1">
      <c r="A73" s="9" t="s">
        <v>157</v>
      </c>
      <c r="B73" s="22" t="s">
        <v>202</v>
      </c>
      <c r="C73" s="20">
        <v>16</v>
      </c>
      <c r="D73" s="21"/>
      <c r="E73" s="20">
        <v>47</v>
      </c>
      <c r="F73" s="21">
        <f t="shared" si="4"/>
        <v>3525</v>
      </c>
      <c r="G73" s="21"/>
      <c r="H73" s="21">
        <f>H72</f>
        <v>112</v>
      </c>
      <c r="I73" s="25">
        <f t="shared" si="5"/>
        <v>-1677.3689320388348</v>
      </c>
      <c r="J73" s="9"/>
    </row>
    <row r="74" spans="1:10" ht="15" customHeight="1">
      <c r="A74" s="24" t="s">
        <v>55</v>
      </c>
      <c r="B74" s="22" t="s">
        <v>139</v>
      </c>
      <c r="C74" s="20">
        <v>16</v>
      </c>
      <c r="D74" s="21"/>
      <c r="E74" s="20">
        <v>29</v>
      </c>
      <c r="F74" s="21">
        <f t="shared" si="4"/>
        <v>2175</v>
      </c>
      <c r="G74" s="21"/>
      <c r="H74" s="21">
        <f>H73</f>
        <v>112</v>
      </c>
      <c r="I74" s="25">
        <f t="shared" si="5"/>
        <v>-3027.3689320388348</v>
      </c>
      <c r="J74" s="9"/>
    </row>
    <row r="75" spans="1:10" ht="15" customHeight="1">
      <c r="A75" s="24" t="s">
        <v>192</v>
      </c>
      <c r="B75" s="22" t="s">
        <v>143</v>
      </c>
      <c r="C75" s="20">
        <v>16</v>
      </c>
      <c r="D75" s="21"/>
      <c r="E75" s="20">
        <v>31</v>
      </c>
      <c r="F75" s="21">
        <f t="shared" si="4"/>
        <v>2325</v>
      </c>
      <c r="G75" s="21"/>
      <c r="H75" s="21">
        <f>H74</f>
        <v>112</v>
      </c>
      <c r="I75" s="25">
        <f t="shared" si="5"/>
        <v>-2877.3689320388348</v>
      </c>
      <c r="J75" s="9"/>
    </row>
    <row r="76" spans="1:10" ht="15" customHeight="1">
      <c r="A76" s="24" t="s">
        <v>79</v>
      </c>
      <c r="B76" s="22" t="s">
        <v>124</v>
      </c>
      <c r="C76" s="20">
        <v>16</v>
      </c>
      <c r="D76" s="21"/>
      <c r="E76" s="20">
        <v>26</v>
      </c>
      <c r="F76" s="21">
        <f t="shared" si="4"/>
        <v>1950</v>
      </c>
      <c r="G76" s="21"/>
      <c r="H76" s="21">
        <f>H75</f>
        <v>112</v>
      </c>
      <c r="I76" s="25">
        <f t="shared" si="5"/>
        <v>-3252.3689320388348</v>
      </c>
      <c r="J76" s="9"/>
    </row>
    <row r="77" spans="1:10" ht="15" customHeight="1">
      <c r="A77" s="28" t="s">
        <v>33</v>
      </c>
      <c r="B77" s="38" t="s">
        <v>115</v>
      </c>
      <c r="C77" s="39">
        <v>17</v>
      </c>
      <c r="D77" s="40">
        <v>6000</v>
      </c>
      <c r="E77" s="39"/>
      <c r="F77" s="40">
        <f t="shared" si="4"/>
        <v>6000</v>
      </c>
      <c r="G77" s="40">
        <v>1914</v>
      </c>
      <c r="H77" s="40">
        <f>G77/4</f>
        <v>478.5</v>
      </c>
      <c r="I77" s="26">
        <f t="shared" si="5"/>
        <v>1164.1310679611652</v>
      </c>
      <c r="J77" s="27"/>
    </row>
    <row r="78" spans="1:10" ht="15" customHeight="1">
      <c r="A78" s="24" t="s">
        <v>317</v>
      </c>
      <c r="B78" s="22" t="s">
        <v>123</v>
      </c>
      <c r="C78" s="20">
        <v>17</v>
      </c>
      <c r="D78" s="21"/>
      <c r="E78" s="20">
        <v>21</v>
      </c>
      <c r="F78" s="21">
        <f t="shared" si="4"/>
        <v>1575</v>
      </c>
      <c r="G78" s="21"/>
      <c r="H78" s="21">
        <f>H77</f>
        <v>478.5</v>
      </c>
      <c r="I78" s="25">
        <f t="shared" si="5"/>
        <v>-3260.8689320388348</v>
      </c>
      <c r="J78" s="9"/>
    </row>
    <row r="79" spans="1:10" ht="15" customHeight="1">
      <c r="A79" s="24" t="s">
        <v>43</v>
      </c>
      <c r="B79" s="22">
        <v>40696</v>
      </c>
      <c r="C79" s="20">
        <v>17</v>
      </c>
      <c r="D79" s="21"/>
      <c r="E79" s="20">
        <v>80</v>
      </c>
      <c r="F79" s="21">
        <f t="shared" si="4"/>
        <v>6000</v>
      </c>
      <c r="G79" s="21"/>
      <c r="H79" s="21">
        <f>H78</f>
        <v>478.5</v>
      </c>
      <c r="I79" s="25">
        <f t="shared" si="5"/>
        <v>1164.1310679611652</v>
      </c>
      <c r="J79" s="14"/>
    </row>
    <row r="80" spans="1:10" ht="15" customHeight="1">
      <c r="A80" s="24" t="s">
        <v>272</v>
      </c>
      <c r="B80" s="22" t="s">
        <v>130</v>
      </c>
      <c r="C80" s="20">
        <v>17</v>
      </c>
      <c r="D80" s="21"/>
      <c r="E80" s="20">
        <v>24</v>
      </c>
      <c r="F80" s="21">
        <f t="shared" si="4"/>
        <v>1800</v>
      </c>
      <c r="G80" s="21"/>
      <c r="H80" s="21">
        <f>H79</f>
        <v>478.5</v>
      </c>
      <c r="I80" s="25">
        <f t="shared" si="5"/>
        <v>-3035.8689320388348</v>
      </c>
      <c r="J80" s="9"/>
    </row>
    <row r="81" spans="1:10" ht="15" customHeight="1">
      <c r="A81" s="28" t="s">
        <v>246</v>
      </c>
      <c r="B81" s="38" t="s">
        <v>102</v>
      </c>
      <c r="C81" s="39">
        <v>18</v>
      </c>
      <c r="D81" s="40">
        <v>10000</v>
      </c>
      <c r="E81" s="39"/>
      <c r="F81" s="40">
        <f t="shared" si="4"/>
        <v>10000</v>
      </c>
      <c r="G81" s="40">
        <v>1221</v>
      </c>
      <c r="H81" s="40">
        <f>G81/5</f>
        <v>244.2</v>
      </c>
      <c r="I81" s="26">
        <f t="shared" si="5"/>
        <v>4929.8310679611659</v>
      </c>
      <c r="J81" s="27"/>
    </row>
    <row r="82" spans="1:10" ht="15" customHeight="1">
      <c r="A82" s="24" t="s">
        <v>318</v>
      </c>
      <c r="B82" s="22" t="s">
        <v>214</v>
      </c>
      <c r="C82" s="20">
        <v>18</v>
      </c>
      <c r="D82" s="21"/>
      <c r="E82" s="20">
        <v>52</v>
      </c>
      <c r="F82" s="21">
        <f t="shared" si="4"/>
        <v>3900</v>
      </c>
      <c r="G82" s="21"/>
      <c r="H82" s="21">
        <f>H81</f>
        <v>244.2</v>
      </c>
      <c r="I82" s="25">
        <f t="shared" si="5"/>
        <v>-1170.168932038835</v>
      </c>
      <c r="J82" s="9"/>
    </row>
    <row r="83" spans="1:10" ht="15" customHeight="1">
      <c r="A83" s="24" t="s">
        <v>147</v>
      </c>
      <c r="B83" s="22">
        <v>1772</v>
      </c>
      <c r="C83" s="20">
        <v>18</v>
      </c>
      <c r="D83" s="21"/>
      <c r="E83" s="20">
        <v>41</v>
      </c>
      <c r="F83" s="21">
        <f t="shared" si="4"/>
        <v>3075</v>
      </c>
      <c r="G83" s="21"/>
      <c r="H83" s="21">
        <f>H82</f>
        <v>244.2</v>
      </c>
      <c r="I83" s="25">
        <f t="shared" si="5"/>
        <v>-1995.168932038835</v>
      </c>
      <c r="J83" s="9"/>
    </row>
    <row r="84" spans="1:10" ht="15" customHeight="1">
      <c r="A84" s="24" t="s">
        <v>222</v>
      </c>
      <c r="B84" s="22">
        <v>26320</v>
      </c>
      <c r="C84" s="20">
        <v>18</v>
      </c>
      <c r="D84" s="21"/>
      <c r="E84" s="20">
        <v>26</v>
      </c>
      <c r="F84" s="21">
        <f t="shared" si="4"/>
        <v>1950</v>
      </c>
      <c r="G84" s="21"/>
      <c r="H84" s="21">
        <f>H83</f>
        <v>244.2</v>
      </c>
      <c r="I84" s="25">
        <f t="shared" si="5"/>
        <v>-3120.168932038835</v>
      </c>
      <c r="J84" s="9"/>
    </row>
    <row r="85" spans="1:10" ht="15" customHeight="1">
      <c r="A85" s="24" t="s">
        <v>249</v>
      </c>
      <c r="B85" s="22" t="s">
        <v>108</v>
      </c>
      <c r="C85" s="20">
        <v>18</v>
      </c>
      <c r="D85" s="21"/>
      <c r="E85" s="20">
        <v>32</v>
      </c>
      <c r="F85" s="21">
        <f t="shared" si="4"/>
        <v>2400</v>
      </c>
      <c r="G85" s="21"/>
      <c r="H85" s="21">
        <f>H84</f>
        <v>244.2</v>
      </c>
      <c r="I85" s="25">
        <f t="shared" si="5"/>
        <v>-2670.168932038835</v>
      </c>
      <c r="J85" s="9"/>
    </row>
    <row r="86" spans="1:10" ht="15" customHeight="1">
      <c r="A86" s="28" t="s">
        <v>221</v>
      </c>
      <c r="B86" s="38">
        <v>20822</v>
      </c>
      <c r="C86" s="39">
        <v>19</v>
      </c>
      <c r="D86" s="40">
        <v>6000</v>
      </c>
      <c r="E86" s="39"/>
      <c r="F86" s="40">
        <f t="shared" si="4"/>
        <v>6000</v>
      </c>
      <c r="G86" s="40">
        <v>856</v>
      </c>
      <c r="H86" s="40">
        <f>G86/4</f>
        <v>214</v>
      </c>
      <c r="I86" s="26">
        <f t="shared" si="5"/>
        <v>899.63106796116517</v>
      </c>
      <c r="J86" s="27"/>
    </row>
    <row r="87" spans="1:10" ht="15" customHeight="1">
      <c r="A87" s="24" t="s">
        <v>245</v>
      </c>
      <c r="B87" s="22">
        <v>11309</v>
      </c>
      <c r="C87" s="20">
        <v>19</v>
      </c>
      <c r="D87" s="21"/>
      <c r="E87" s="20">
        <v>68</v>
      </c>
      <c r="F87" s="21">
        <f t="shared" si="4"/>
        <v>5100</v>
      </c>
      <c r="G87" s="21"/>
      <c r="H87" s="21">
        <f>H86</f>
        <v>214</v>
      </c>
      <c r="I87" s="25">
        <f t="shared" si="5"/>
        <v>-0.36893203883482784</v>
      </c>
      <c r="J87" s="9"/>
    </row>
    <row r="88" spans="1:10" ht="15" customHeight="1">
      <c r="A88" s="31" t="s">
        <v>308</v>
      </c>
      <c r="B88" s="32">
        <v>28899</v>
      </c>
      <c r="C88" s="31">
        <v>19</v>
      </c>
      <c r="D88" s="33"/>
      <c r="E88" s="31">
        <v>13</v>
      </c>
      <c r="F88" s="21">
        <f t="shared" si="4"/>
        <v>975</v>
      </c>
      <c r="G88" s="33"/>
      <c r="H88" s="21">
        <f>H87</f>
        <v>214</v>
      </c>
      <c r="I88" s="25">
        <f t="shared" si="5"/>
        <v>-4125.3689320388348</v>
      </c>
      <c r="J88" s="31"/>
    </row>
    <row r="89" spans="1:10" ht="15" customHeight="1">
      <c r="A89" s="24" t="s">
        <v>319</v>
      </c>
      <c r="B89" s="22" t="s">
        <v>94</v>
      </c>
      <c r="C89" s="20">
        <v>19</v>
      </c>
      <c r="D89" s="21"/>
      <c r="E89" s="20">
        <v>32</v>
      </c>
      <c r="F89" s="21">
        <f t="shared" si="4"/>
        <v>2400</v>
      </c>
      <c r="G89" s="21"/>
      <c r="H89" s="21">
        <f>H88</f>
        <v>214</v>
      </c>
      <c r="I89" s="25">
        <f t="shared" si="5"/>
        <v>-2700.3689320388348</v>
      </c>
      <c r="J89" s="9"/>
    </row>
    <row r="90" spans="1:10" ht="15" customHeight="1">
      <c r="A90" s="28" t="s">
        <v>67</v>
      </c>
      <c r="B90" s="38">
        <v>11437</v>
      </c>
      <c r="C90" s="39">
        <v>20</v>
      </c>
      <c r="D90" s="40">
        <v>6000</v>
      </c>
      <c r="E90" s="39"/>
      <c r="F90" s="40">
        <f t="shared" si="4"/>
        <v>6000</v>
      </c>
      <c r="G90" s="40">
        <v>751</v>
      </c>
      <c r="H90" s="40">
        <f>G90/4</f>
        <v>187.75</v>
      </c>
      <c r="I90" s="26">
        <f t="shared" si="5"/>
        <v>873.38106796116517</v>
      </c>
      <c r="J90" s="43"/>
    </row>
    <row r="91" spans="1:10" ht="15" customHeight="1">
      <c r="A91" s="24" t="s">
        <v>320</v>
      </c>
      <c r="B91" s="22" t="s">
        <v>127</v>
      </c>
      <c r="C91" s="20">
        <v>20</v>
      </c>
      <c r="D91" s="21"/>
      <c r="E91" s="20">
        <v>109</v>
      </c>
      <c r="F91" s="21">
        <f t="shared" si="4"/>
        <v>8175</v>
      </c>
      <c r="G91" s="21"/>
      <c r="H91" s="21">
        <f>H90</f>
        <v>187.75</v>
      </c>
      <c r="I91" s="25">
        <f t="shared" si="5"/>
        <v>3048.3810679611652</v>
      </c>
      <c r="J91" s="9"/>
    </row>
    <row r="92" spans="1:10" ht="15" customHeight="1">
      <c r="A92" s="9" t="s">
        <v>152</v>
      </c>
      <c r="B92" s="22" t="s">
        <v>199</v>
      </c>
      <c r="C92" s="20">
        <v>20</v>
      </c>
      <c r="D92" s="21"/>
      <c r="E92" s="20">
        <v>250</v>
      </c>
      <c r="F92" s="21">
        <f>(E92*150)+D92</f>
        <v>37500</v>
      </c>
      <c r="G92" s="21"/>
      <c r="H92" s="21">
        <f>H91</f>
        <v>187.75</v>
      </c>
      <c r="I92" s="25">
        <f t="shared" si="5"/>
        <v>32373.381067961163</v>
      </c>
      <c r="J92" s="9"/>
    </row>
    <row r="93" spans="1:10" ht="15" customHeight="1">
      <c r="A93" s="24" t="s">
        <v>321</v>
      </c>
      <c r="B93" s="22" t="s">
        <v>94</v>
      </c>
      <c r="C93" s="20">
        <v>20</v>
      </c>
      <c r="D93" s="21"/>
      <c r="E93" s="20">
        <v>24</v>
      </c>
      <c r="F93" s="21">
        <f t="shared" si="4"/>
        <v>1800</v>
      </c>
      <c r="G93" s="21"/>
      <c r="H93" s="21">
        <f>H92</f>
        <v>187.75</v>
      </c>
      <c r="I93" s="25">
        <f t="shared" si="5"/>
        <v>-3326.6189320388348</v>
      </c>
      <c r="J93" s="9"/>
    </row>
    <row r="94" spans="1:10" ht="15" customHeight="1">
      <c r="A94" s="28" t="s">
        <v>39</v>
      </c>
      <c r="B94" s="38" t="s">
        <v>134</v>
      </c>
      <c r="C94" s="39">
        <v>21</v>
      </c>
      <c r="D94" s="40">
        <v>10000</v>
      </c>
      <c r="E94" s="39"/>
      <c r="F94" s="40">
        <f t="shared" si="4"/>
        <v>10000</v>
      </c>
      <c r="G94" s="40">
        <v>1300</v>
      </c>
      <c r="H94" s="40">
        <f>G94/5</f>
        <v>260</v>
      </c>
      <c r="I94" s="26">
        <f t="shared" si="5"/>
        <v>4945.6310679611652</v>
      </c>
      <c r="J94" s="27"/>
    </row>
    <row r="95" spans="1:10" ht="15" customHeight="1">
      <c r="A95" s="24" t="s">
        <v>271</v>
      </c>
      <c r="B95" s="22" t="s">
        <v>130</v>
      </c>
      <c r="C95" s="20">
        <v>21</v>
      </c>
      <c r="D95" s="21"/>
      <c r="E95" s="20">
        <v>92</v>
      </c>
      <c r="F95" s="21">
        <f t="shared" si="4"/>
        <v>6900</v>
      </c>
      <c r="G95" s="21"/>
      <c r="H95" s="21">
        <f>H94</f>
        <v>260</v>
      </c>
      <c r="I95" s="25">
        <f t="shared" si="5"/>
        <v>1845.6310679611652</v>
      </c>
      <c r="J95" s="9"/>
    </row>
    <row r="96" spans="1:10" s="37" customFormat="1" ht="15" customHeight="1">
      <c r="A96" s="24" t="s">
        <v>189</v>
      </c>
      <c r="B96" s="22">
        <v>50741</v>
      </c>
      <c r="C96" s="20">
        <v>21</v>
      </c>
      <c r="D96" s="21"/>
      <c r="E96" s="20">
        <v>94</v>
      </c>
      <c r="F96" s="21">
        <f t="shared" si="4"/>
        <v>7050</v>
      </c>
      <c r="G96" s="21"/>
      <c r="H96" s="21">
        <f>H95</f>
        <v>260</v>
      </c>
      <c r="I96" s="25">
        <f t="shared" si="5"/>
        <v>1995.6310679611652</v>
      </c>
      <c r="J96" s="9"/>
    </row>
    <row r="97" spans="1:10" ht="15" customHeight="1">
      <c r="A97" s="24" t="s">
        <v>266</v>
      </c>
      <c r="B97" s="22" t="s">
        <v>99</v>
      </c>
      <c r="C97" s="20">
        <v>21</v>
      </c>
      <c r="D97" s="21"/>
      <c r="E97" s="20">
        <v>3</v>
      </c>
      <c r="F97" s="21">
        <f t="shared" si="4"/>
        <v>225</v>
      </c>
      <c r="G97" s="21"/>
      <c r="H97" s="21">
        <f>H96</f>
        <v>260</v>
      </c>
      <c r="I97" s="25">
        <f t="shared" si="5"/>
        <v>-4829.3689320388348</v>
      </c>
      <c r="J97" s="9"/>
    </row>
    <row r="98" spans="1:10" ht="15" customHeight="1">
      <c r="A98" s="24" t="s">
        <v>296</v>
      </c>
      <c r="B98" s="15">
        <v>25645</v>
      </c>
      <c r="C98" s="20">
        <v>21</v>
      </c>
      <c r="D98" s="21"/>
      <c r="E98" s="20">
        <v>40</v>
      </c>
      <c r="F98" s="21">
        <f t="shared" si="4"/>
        <v>3000</v>
      </c>
      <c r="G98" s="21"/>
      <c r="H98" s="21">
        <f>H97</f>
        <v>260</v>
      </c>
      <c r="I98" s="25">
        <f t="shared" si="5"/>
        <v>-2054.3689320388348</v>
      </c>
      <c r="J98" s="9"/>
    </row>
    <row r="99" spans="1:10" ht="15" customHeight="1">
      <c r="A99" s="28" t="s">
        <v>270</v>
      </c>
      <c r="B99" s="38" t="s">
        <v>93</v>
      </c>
      <c r="C99" s="39">
        <v>22</v>
      </c>
      <c r="D99" s="40">
        <v>6000</v>
      </c>
      <c r="E99" s="39"/>
      <c r="F99" s="40">
        <f t="shared" si="4"/>
        <v>6000</v>
      </c>
      <c r="G99" s="40">
        <v>788</v>
      </c>
      <c r="H99" s="40">
        <f>G99/4</f>
        <v>197</v>
      </c>
      <c r="I99" s="26">
        <f t="shared" si="5"/>
        <v>882.63106796116517</v>
      </c>
      <c r="J99" s="27"/>
    </row>
    <row r="100" spans="1:10" ht="15" customHeight="1">
      <c r="A100" s="24" t="s">
        <v>170</v>
      </c>
      <c r="B100" s="22" t="s">
        <v>125</v>
      </c>
      <c r="C100" s="20">
        <v>22</v>
      </c>
      <c r="D100" s="21"/>
      <c r="E100" s="20">
        <v>93</v>
      </c>
      <c r="F100" s="21">
        <f t="shared" ref="F100:F105" si="6">(E100*75)+D100</f>
        <v>6975</v>
      </c>
      <c r="G100" s="21"/>
      <c r="H100" s="21">
        <f>H99</f>
        <v>197</v>
      </c>
      <c r="I100" s="25">
        <f t="shared" ref="I100:I106" si="7">F100+H100-$I$108</f>
        <v>1857.6310679611652</v>
      </c>
      <c r="J100" s="9"/>
    </row>
    <row r="101" spans="1:10" ht="15" customHeight="1">
      <c r="A101" s="24" t="s">
        <v>261</v>
      </c>
      <c r="B101" s="22" t="s">
        <v>127</v>
      </c>
      <c r="C101" s="20">
        <v>22</v>
      </c>
      <c r="D101" s="21"/>
      <c r="E101" s="20">
        <v>108</v>
      </c>
      <c r="F101" s="21">
        <f t="shared" si="6"/>
        <v>8100</v>
      </c>
      <c r="G101" s="21"/>
      <c r="H101" s="21">
        <f>H100</f>
        <v>197</v>
      </c>
      <c r="I101" s="25">
        <f t="shared" si="7"/>
        <v>2982.6310679611652</v>
      </c>
      <c r="J101" s="9"/>
    </row>
    <row r="102" spans="1:10" ht="15" customHeight="1">
      <c r="A102" s="9" t="s">
        <v>69</v>
      </c>
      <c r="B102" s="22" t="s">
        <v>106</v>
      </c>
      <c r="C102" s="20">
        <v>22</v>
      </c>
      <c r="D102" s="21"/>
      <c r="E102" s="20">
        <v>6</v>
      </c>
      <c r="F102" s="21">
        <f t="shared" si="6"/>
        <v>450</v>
      </c>
      <c r="G102" s="21"/>
      <c r="H102" s="21">
        <f>H101</f>
        <v>197</v>
      </c>
      <c r="I102" s="25">
        <f t="shared" si="7"/>
        <v>-4667.3689320388348</v>
      </c>
      <c r="J102" s="9"/>
    </row>
    <row r="103" spans="1:10" ht="15" customHeight="1">
      <c r="A103" s="28" t="s">
        <v>31</v>
      </c>
      <c r="B103" s="38">
        <v>11482</v>
      </c>
      <c r="C103" s="39">
        <v>23</v>
      </c>
      <c r="D103" s="40">
        <v>6000</v>
      </c>
      <c r="E103" s="39"/>
      <c r="F103" s="40">
        <f t="shared" si="6"/>
        <v>6000</v>
      </c>
      <c r="G103" s="40">
        <v>985</v>
      </c>
      <c r="H103" s="40">
        <f>G103/4</f>
        <v>246.25</v>
      </c>
      <c r="I103" s="26">
        <f t="shared" si="7"/>
        <v>931.88106796116517</v>
      </c>
      <c r="J103" s="27"/>
    </row>
    <row r="104" spans="1:10" ht="15" customHeight="1">
      <c r="A104" s="9" t="s">
        <v>250</v>
      </c>
      <c r="B104" s="22" t="s">
        <v>101</v>
      </c>
      <c r="C104" s="20">
        <v>23</v>
      </c>
      <c r="D104" s="21"/>
      <c r="E104" s="20">
        <v>13</v>
      </c>
      <c r="F104" s="21">
        <f t="shared" si="6"/>
        <v>975</v>
      </c>
      <c r="G104" s="21"/>
      <c r="H104" s="21">
        <f>H103</f>
        <v>246.25</v>
      </c>
      <c r="I104" s="25">
        <f t="shared" si="7"/>
        <v>-4093.1189320388348</v>
      </c>
      <c r="J104" s="9"/>
    </row>
    <row r="105" spans="1:10" ht="15" customHeight="1">
      <c r="A105" s="24" t="s">
        <v>150</v>
      </c>
      <c r="B105" s="22" t="s">
        <v>91</v>
      </c>
      <c r="C105" s="20">
        <v>23</v>
      </c>
      <c r="D105" s="21"/>
      <c r="E105" s="20">
        <v>22</v>
      </c>
      <c r="F105" s="21">
        <f t="shared" si="6"/>
        <v>1650</v>
      </c>
      <c r="G105" s="21"/>
      <c r="H105" s="21">
        <f>H104</f>
        <v>246.25</v>
      </c>
      <c r="I105" s="25">
        <f t="shared" si="7"/>
        <v>-3418.1189320388348</v>
      </c>
      <c r="J105" s="9"/>
    </row>
    <row r="106" spans="1:10" s="12" customFormat="1" ht="15" customHeight="1">
      <c r="A106" s="24" t="s">
        <v>26</v>
      </c>
      <c r="B106" s="22" t="s">
        <v>137</v>
      </c>
      <c r="C106" s="20">
        <v>23</v>
      </c>
      <c r="D106" s="21"/>
      <c r="E106" s="20">
        <v>15</v>
      </c>
      <c r="F106" s="21">
        <f>(E106*150)+D106</f>
        <v>2250</v>
      </c>
      <c r="G106" s="21"/>
      <c r="H106" s="21">
        <f>H105</f>
        <v>246.25</v>
      </c>
      <c r="I106" s="25">
        <f t="shared" si="7"/>
        <v>-2818.1189320388348</v>
      </c>
      <c r="J106" s="9"/>
    </row>
    <row r="107" spans="1:10" ht="15" customHeight="1">
      <c r="A107" s="5"/>
      <c r="B107" s="5"/>
      <c r="C107" s="5"/>
      <c r="D107" s="6"/>
      <c r="E107" s="5"/>
      <c r="F107" s="6">
        <f>SUM(F4:F106)</f>
        <v>497525</v>
      </c>
      <c r="G107" s="6"/>
      <c r="H107" s="6">
        <f>SUM(H4:H106)</f>
        <v>49854.999999999993</v>
      </c>
      <c r="I107" s="6">
        <f>F107+H107</f>
        <v>547380</v>
      </c>
      <c r="J107" s="6"/>
    </row>
    <row r="108" spans="1:10" ht="15" customHeight="1">
      <c r="A108" s="5"/>
      <c r="B108" s="5"/>
      <c r="C108" s="5"/>
      <c r="D108" s="6"/>
      <c r="E108" s="5"/>
      <c r="F108" s="6"/>
      <c r="G108" s="6"/>
      <c r="H108" s="8" t="s">
        <v>59</v>
      </c>
      <c r="I108" s="6">
        <f>I107/(COUNTIF(A4:A106,"*"))</f>
        <v>5314.3689320388348</v>
      </c>
      <c r="J108" s="5"/>
    </row>
  </sheetData>
  <autoFilter ref="A3:J106" xr:uid="{6F474B58-787A-4D45-B02F-A5A27401A210}">
    <sortState xmlns:xlrd2="http://schemas.microsoft.com/office/spreadsheetml/2017/richdata2" ref="A4:J108">
      <sortCondition ref="C3:C106"/>
    </sortState>
  </autoFilter>
  <conditionalFormatting sqref="I4:I106">
    <cfRule type="cellIs" dxfId="3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A3CE5-5369-6E44-A858-22D7BB840FA9}">
  <dimension ref="A1:J90"/>
  <sheetViews>
    <sheetView zoomScale="80" zoomScaleNormal="80" workbookViewId="0">
      <selection activeCell="C1" sqref="C1"/>
    </sheetView>
  </sheetViews>
  <sheetFormatPr defaultColWidth="8.85546875" defaultRowHeight="15" customHeight="1"/>
  <cols>
    <col min="1" max="1" width="26.85546875" style="2" customWidth="1"/>
    <col min="2" max="2" width="14.7109375" style="2" bestFit="1" customWidth="1"/>
    <col min="3" max="3" width="8.85546875" style="2" bestFit="1" customWidth="1"/>
    <col min="4" max="4" width="10" style="3" bestFit="1" customWidth="1"/>
    <col min="5" max="5" width="11.140625" style="2" customWidth="1"/>
    <col min="6" max="6" width="10.7109375" style="3" bestFit="1" customWidth="1"/>
    <col min="7" max="7" width="11.28515625" style="3" customWidth="1"/>
    <col min="8" max="8" width="13" style="3" customWidth="1"/>
    <col min="9" max="9" width="10.7109375" style="3" bestFit="1" customWidth="1"/>
    <col min="10" max="10" width="35.140625" style="2" bestFit="1" customWidth="1"/>
    <col min="11" max="16384" width="8.85546875" style="2"/>
  </cols>
  <sheetData>
    <row r="1" spans="1:10" ht="31.5">
      <c r="A1" s="7" t="s">
        <v>179</v>
      </c>
      <c r="J1" s="11"/>
    </row>
    <row r="2" spans="1:10" ht="15" customHeight="1">
      <c r="A2" s="1"/>
      <c r="B2" s="1"/>
      <c r="C2" s="1" t="s">
        <v>0</v>
      </c>
      <c r="D2" s="4" t="s">
        <v>1</v>
      </c>
      <c r="E2" s="1" t="s">
        <v>2</v>
      </c>
      <c r="F2" s="4"/>
      <c r="G2" s="4" t="s">
        <v>3</v>
      </c>
      <c r="H2" s="4"/>
      <c r="I2" s="4" t="s">
        <v>4</v>
      </c>
      <c r="J2" s="1"/>
    </row>
    <row r="3" spans="1:10" ht="15" customHeight="1">
      <c r="A3" s="1" t="s">
        <v>5</v>
      </c>
      <c r="B3" s="1" t="s">
        <v>6</v>
      </c>
      <c r="C3" s="1" t="s">
        <v>7</v>
      </c>
      <c r="D3" s="4" t="s">
        <v>8</v>
      </c>
      <c r="E3" s="1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1" t="s">
        <v>14</v>
      </c>
    </row>
    <row r="4" spans="1:10" ht="15" customHeight="1">
      <c r="A4" s="27" t="s">
        <v>322</v>
      </c>
      <c r="B4" s="29">
        <v>2290</v>
      </c>
      <c r="C4" s="27">
        <v>1</v>
      </c>
      <c r="D4" s="26">
        <v>10000</v>
      </c>
      <c r="E4" s="27"/>
      <c r="F4" s="26">
        <f t="shared" ref="F4:F35" si="0">(E4*75)+D4</f>
        <v>10000</v>
      </c>
      <c r="G4" s="26">
        <v>4331</v>
      </c>
      <c r="H4" s="26">
        <f>G4/5</f>
        <v>866.2</v>
      </c>
      <c r="I4" s="26">
        <f t="shared" ref="I4:I35" si="1">F4+H4-$I$90</f>
        <v>5514.2470588235301</v>
      </c>
      <c r="J4" s="27"/>
    </row>
    <row r="5" spans="1:10" ht="15" customHeight="1">
      <c r="A5" s="9" t="s">
        <v>323</v>
      </c>
      <c r="B5" s="15" t="s">
        <v>91</v>
      </c>
      <c r="C5" s="9">
        <v>1</v>
      </c>
      <c r="D5" s="25"/>
      <c r="E5" s="9">
        <v>24</v>
      </c>
      <c r="F5" s="25">
        <f t="shared" si="0"/>
        <v>1800</v>
      </c>
      <c r="G5" s="25"/>
      <c r="H5" s="25">
        <f>H4</f>
        <v>866.2</v>
      </c>
      <c r="I5" s="25">
        <f t="shared" si="1"/>
        <v>-2685.7529411764708</v>
      </c>
      <c r="J5" s="9"/>
    </row>
    <row r="6" spans="1:10" ht="15" customHeight="1">
      <c r="A6" s="24" t="s">
        <v>170</v>
      </c>
      <c r="B6" s="50">
        <v>11297</v>
      </c>
      <c r="C6" s="9">
        <v>1</v>
      </c>
      <c r="D6" s="25"/>
      <c r="E6" s="9">
        <v>68</v>
      </c>
      <c r="F6" s="25">
        <f t="shared" si="0"/>
        <v>5100</v>
      </c>
      <c r="G6" s="25"/>
      <c r="H6" s="25">
        <f>H5</f>
        <v>866.2</v>
      </c>
      <c r="I6" s="25">
        <f t="shared" si="1"/>
        <v>614.24705882352919</v>
      </c>
      <c r="J6" s="9"/>
    </row>
    <row r="7" spans="1:10" ht="15" customHeight="1">
      <c r="A7" s="9" t="s">
        <v>66</v>
      </c>
      <c r="B7" s="15">
        <v>2767</v>
      </c>
      <c r="C7" s="9">
        <v>1</v>
      </c>
      <c r="D7" s="25"/>
      <c r="E7" s="9">
        <v>46</v>
      </c>
      <c r="F7" s="25">
        <f t="shared" si="0"/>
        <v>3450</v>
      </c>
      <c r="G7" s="25"/>
      <c r="H7" s="25">
        <f>H6</f>
        <v>866.2</v>
      </c>
      <c r="I7" s="25">
        <f t="shared" si="1"/>
        <v>-1035.7529411764708</v>
      </c>
      <c r="J7" s="9"/>
    </row>
    <row r="8" spans="1:10" ht="15" customHeight="1">
      <c r="A8" s="9" t="s">
        <v>22</v>
      </c>
      <c r="B8" s="15" t="s">
        <v>102</v>
      </c>
      <c r="C8" s="9">
        <v>1</v>
      </c>
      <c r="D8" s="25"/>
      <c r="E8" s="9">
        <v>23</v>
      </c>
      <c r="F8" s="25">
        <f t="shared" si="0"/>
        <v>1725</v>
      </c>
      <c r="G8" s="25"/>
      <c r="H8" s="25">
        <f>H7</f>
        <v>866.2</v>
      </c>
      <c r="I8" s="25">
        <f t="shared" si="1"/>
        <v>-2760.7529411764708</v>
      </c>
      <c r="J8" s="9"/>
    </row>
    <row r="9" spans="1:10" ht="15" customHeight="1">
      <c r="A9" s="27" t="s">
        <v>252</v>
      </c>
      <c r="B9" s="29" t="s">
        <v>92</v>
      </c>
      <c r="C9" s="27">
        <v>2</v>
      </c>
      <c r="D9" s="26">
        <v>10000</v>
      </c>
      <c r="E9" s="27"/>
      <c r="F9" s="26">
        <f t="shared" si="0"/>
        <v>10000</v>
      </c>
      <c r="G9" s="26">
        <v>6380</v>
      </c>
      <c r="H9" s="26">
        <f>G9/5</f>
        <v>1276</v>
      </c>
      <c r="I9" s="26">
        <f t="shared" si="1"/>
        <v>5924.0470588235294</v>
      </c>
      <c r="J9" s="27"/>
    </row>
    <row r="10" spans="1:10" ht="15" customHeight="1">
      <c r="A10" s="9" t="s">
        <v>324</v>
      </c>
      <c r="B10" s="15" t="s">
        <v>107</v>
      </c>
      <c r="C10" s="9">
        <v>2</v>
      </c>
      <c r="D10" s="25"/>
      <c r="E10" s="9">
        <v>27</v>
      </c>
      <c r="F10" s="25">
        <f t="shared" si="0"/>
        <v>2025</v>
      </c>
      <c r="G10" s="25"/>
      <c r="H10" s="25">
        <f>H9</f>
        <v>1276</v>
      </c>
      <c r="I10" s="25">
        <f t="shared" si="1"/>
        <v>-2050.9529411764706</v>
      </c>
      <c r="J10" s="9"/>
    </row>
    <row r="11" spans="1:10" ht="15" customHeight="1">
      <c r="A11" s="9" t="s">
        <v>163</v>
      </c>
      <c r="B11" s="15" t="s">
        <v>125</v>
      </c>
      <c r="C11" s="9">
        <v>2</v>
      </c>
      <c r="D11" s="25"/>
      <c r="E11" s="9">
        <v>70</v>
      </c>
      <c r="F11" s="25">
        <f t="shared" si="0"/>
        <v>5250</v>
      </c>
      <c r="G11" s="25"/>
      <c r="H11" s="25">
        <f>H10</f>
        <v>1276</v>
      </c>
      <c r="I11" s="25">
        <f t="shared" si="1"/>
        <v>1174.0470588235294</v>
      </c>
      <c r="J11" s="9"/>
    </row>
    <row r="12" spans="1:10" ht="15" customHeight="1">
      <c r="A12" s="9" t="s">
        <v>325</v>
      </c>
      <c r="B12" s="15">
        <v>11475</v>
      </c>
      <c r="C12" s="9">
        <v>2</v>
      </c>
      <c r="D12" s="25"/>
      <c r="E12" s="9">
        <v>51</v>
      </c>
      <c r="F12" s="25">
        <f t="shared" si="0"/>
        <v>3825</v>
      </c>
      <c r="G12" s="25"/>
      <c r="H12" s="25">
        <f>H11</f>
        <v>1276</v>
      </c>
      <c r="I12" s="25">
        <f t="shared" si="1"/>
        <v>-250.95294117647063</v>
      </c>
      <c r="J12" s="9"/>
    </row>
    <row r="13" spans="1:10" ht="15" customHeight="1">
      <c r="A13" s="9" t="s">
        <v>151</v>
      </c>
      <c r="B13" s="15">
        <v>3518</v>
      </c>
      <c r="C13" s="9">
        <v>2</v>
      </c>
      <c r="D13" s="25"/>
      <c r="E13" s="9">
        <v>39</v>
      </c>
      <c r="F13" s="25">
        <f t="shared" si="0"/>
        <v>2925</v>
      </c>
      <c r="G13" s="25"/>
      <c r="H13" s="25">
        <f>H12</f>
        <v>1276</v>
      </c>
      <c r="I13" s="25">
        <f t="shared" si="1"/>
        <v>-1150.9529411764706</v>
      </c>
      <c r="J13" s="9"/>
    </row>
    <row r="14" spans="1:10" ht="15" customHeight="1">
      <c r="A14" s="28" t="s">
        <v>146</v>
      </c>
      <c r="B14" s="29">
        <v>3860</v>
      </c>
      <c r="C14" s="27">
        <v>3</v>
      </c>
      <c r="D14" s="26">
        <v>10000</v>
      </c>
      <c r="E14" s="27"/>
      <c r="F14" s="26">
        <f t="shared" si="0"/>
        <v>10000</v>
      </c>
      <c r="G14" s="26">
        <v>2416</v>
      </c>
      <c r="H14" s="26">
        <f>G14/5</f>
        <v>483.2</v>
      </c>
      <c r="I14" s="26">
        <f t="shared" si="1"/>
        <v>5131.2470588235301</v>
      </c>
      <c r="J14" s="27"/>
    </row>
    <row r="15" spans="1:10" ht="15" customHeight="1">
      <c r="A15" s="24" t="s">
        <v>276</v>
      </c>
      <c r="B15" s="15" t="s">
        <v>133</v>
      </c>
      <c r="C15" s="9">
        <v>3</v>
      </c>
      <c r="D15" s="25"/>
      <c r="E15" s="9">
        <v>47</v>
      </c>
      <c r="F15" s="25">
        <f t="shared" si="0"/>
        <v>3525</v>
      </c>
      <c r="G15" s="25"/>
      <c r="H15" s="25">
        <f>H14</f>
        <v>483.2</v>
      </c>
      <c r="I15" s="25">
        <f t="shared" si="1"/>
        <v>-1343.7529411764708</v>
      </c>
      <c r="J15" s="9"/>
    </row>
    <row r="16" spans="1:10" ht="15" customHeight="1">
      <c r="A16" s="9" t="s">
        <v>244</v>
      </c>
      <c r="B16" s="15" t="s">
        <v>136</v>
      </c>
      <c r="C16" s="9">
        <v>3</v>
      </c>
      <c r="D16" s="25"/>
      <c r="E16" s="9">
        <v>60</v>
      </c>
      <c r="F16" s="25">
        <f t="shared" si="0"/>
        <v>4500</v>
      </c>
      <c r="G16" s="25"/>
      <c r="H16" s="25">
        <f>H15</f>
        <v>483.2</v>
      </c>
      <c r="I16" s="25">
        <f t="shared" si="1"/>
        <v>-368.75294117647081</v>
      </c>
      <c r="J16" s="9"/>
    </row>
    <row r="17" spans="1:10" ht="15" customHeight="1">
      <c r="A17" s="9" t="s">
        <v>60</v>
      </c>
      <c r="B17" s="15" t="s">
        <v>99</v>
      </c>
      <c r="C17" s="9">
        <v>3</v>
      </c>
      <c r="D17" s="25"/>
      <c r="E17" s="9">
        <v>63</v>
      </c>
      <c r="F17" s="25">
        <f t="shared" si="0"/>
        <v>4725</v>
      </c>
      <c r="G17" s="25"/>
      <c r="H17" s="25">
        <f>H16</f>
        <v>483.2</v>
      </c>
      <c r="I17" s="25">
        <f t="shared" si="1"/>
        <v>-143.75294117647081</v>
      </c>
      <c r="J17" s="9"/>
    </row>
    <row r="18" spans="1:10" ht="15" customHeight="1">
      <c r="A18" s="9" t="s">
        <v>326</v>
      </c>
      <c r="B18" s="15" t="s">
        <v>94</v>
      </c>
      <c r="C18" s="9">
        <v>3</v>
      </c>
      <c r="D18" s="25"/>
      <c r="E18" s="9">
        <v>57</v>
      </c>
      <c r="F18" s="25">
        <f t="shared" si="0"/>
        <v>4275</v>
      </c>
      <c r="G18" s="25"/>
      <c r="H18" s="25">
        <f>H17</f>
        <v>483.2</v>
      </c>
      <c r="I18" s="25">
        <f t="shared" si="1"/>
        <v>-593.75294117647081</v>
      </c>
      <c r="J18" s="9"/>
    </row>
    <row r="19" spans="1:10" ht="15" customHeight="1">
      <c r="A19" s="30" t="s">
        <v>242</v>
      </c>
      <c r="B19" s="29">
        <v>11560</v>
      </c>
      <c r="C19" s="27">
        <v>4</v>
      </c>
      <c r="D19" s="26">
        <v>6000</v>
      </c>
      <c r="E19" s="27"/>
      <c r="F19" s="26">
        <f t="shared" si="0"/>
        <v>6000</v>
      </c>
      <c r="G19" s="26">
        <v>4450</v>
      </c>
      <c r="H19" s="26">
        <f>G19/4</f>
        <v>1112.5</v>
      </c>
      <c r="I19" s="26">
        <f t="shared" si="1"/>
        <v>1760.5470588235294</v>
      </c>
      <c r="J19" s="27"/>
    </row>
    <row r="20" spans="1:10" ht="15" customHeight="1">
      <c r="A20" s="9" t="s">
        <v>28</v>
      </c>
      <c r="B20" s="50">
        <v>11559</v>
      </c>
      <c r="C20" s="9">
        <v>4</v>
      </c>
      <c r="D20" s="25"/>
      <c r="E20" s="9">
        <v>10</v>
      </c>
      <c r="F20" s="25">
        <f t="shared" si="0"/>
        <v>750</v>
      </c>
      <c r="G20" s="25"/>
      <c r="H20" s="25">
        <f>H19</f>
        <v>1112.5</v>
      </c>
      <c r="I20" s="25">
        <f t="shared" si="1"/>
        <v>-3489.4529411764706</v>
      </c>
      <c r="J20" s="9"/>
    </row>
    <row r="21" spans="1:10" ht="15" customHeight="1">
      <c r="A21" s="9" t="s">
        <v>57</v>
      </c>
      <c r="B21" s="15" t="s">
        <v>104</v>
      </c>
      <c r="C21" s="9">
        <v>4</v>
      </c>
      <c r="D21" s="25"/>
      <c r="E21" s="9">
        <v>80</v>
      </c>
      <c r="F21" s="25">
        <f t="shared" si="0"/>
        <v>6000</v>
      </c>
      <c r="G21" s="25"/>
      <c r="H21" s="25">
        <f>H20</f>
        <v>1112.5</v>
      </c>
      <c r="I21" s="25">
        <f t="shared" si="1"/>
        <v>1760.5470588235294</v>
      </c>
      <c r="J21" s="9"/>
    </row>
    <row r="22" spans="1:10" ht="15" customHeight="1">
      <c r="A22" s="9" t="s">
        <v>31</v>
      </c>
      <c r="B22" s="50">
        <v>11482</v>
      </c>
      <c r="C22" s="9">
        <v>4</v>
      </c>
      <c r="D22" s="25"/>
      <c r="E22" s="9">
        <v>62</v>
      </c>
      <c r="F22" s="25">
        <f t="shared" si="0"/>
        <v>4650</v>
      </c>
      <c r="G22" s="25"/>
      <c r="H22" s="25">
        <f>H21</f>
        <v>1112.5</v>
      </c>
      <c r="I22" s="25">
        <f t="shared" si="1"/>
        <v>410.54705882352937</v>
      </c>
      <c r="J22" s="9"/>
    </row>
    <row r="23" spans="1:10" ht="15" customHeight="1">
      <c r="A23" s="27" t="s">
        <v>309</v>
      </c>
      <c r="B23" s="29" t="s">
        <v>126</v>
      </c>
      <c r="C23" s="27">
        <v>5</v>
      </c>
      <c r="D23" s="26">
        <v>6000</v>
      </c>
      <c r="E23" s="27"/>
      <c r="F23" s="26">
        <f t="shared" si="0"/>
        <v>6000</v>
      </c>
      <c r="G23" s="26">
        <v>682</v>
      </c>
      <c r="H23" s="26">
        <f>G23/4</f>
        <v>170.5</v>
      </c>
      <c r="I23" s="26">
        <f t="shared" si="1"/>
        <v>818.54705882352937</v>
      </c>
      <c r="J23" s="27"/>
    </row>
    <row r="24" spans="1:10" ht="15" customHeight="1">
      <c r="A24" s="9" t="s">
        <v>48</v>
      </c>
      <c r="B24" s="15" t="s">
        <v>209</v>
      </c>
      <c r="C24" s="9">
        <v>5</v>
      </c>
      <c r="D24" s="25"/>
      <c r="E24" s="9">
        <v>53</v>
      </c>
      <c r="F24" s="25">
        <f t="shared" si="0"/>
        <v>3975</v>
      </c>
      <c r="G24" s="25"/>
      <c r="H24" s="25">
        <f>H23</f>
        <v>170.5</v>
      </c>
      <c r="I24" s="25">
        <f t="shared" si="1"/>
        <v>-1206.4529411764706</v>
      </c>
      <c r="J24" s="9"/>
    </row>
    <row r="25" spans="1:10" ht="15" customHeight="1">
      <c r="A25" s="9" t="s">
        <v>327</v>
      </c>
      <c r="B25" s="15" t="s">
        <v>206</v>
      </c>
      <c r="C25" s="9">
        <v>5</v>
      </c>
      <c r="D25" s="25"/>
      <c r="E25" s="9">
        <v>15</v>
      </c>
      <c r="F25" s="25">
        <f t="shared" si="0"/>
        <v>1125</v>
      </c>
      <c r="G25" s="25"/>
      <c r="H25" s="25">
        <f>H24</f>
        <v>170.5</v>
      </c>
      <c r="I25" s="25">
        <f t="shared" si="1"/>
        <v>-4056.4529411764706</v>
      </c>
      <c r="J25" s="9"/>
    </row>
    <row r="26" spans="1:10" ht="15" customHeight="1">
      <c r="A26" s="9" t="s">
        <v>272</v>
      </c>
      <c r="B26" s="15" t="s">
        <v>130</v>
      </c>
      <c r="C26" s="9">
        <v>5</v>
      </c>
      <c r="D26" s="25"/>
      <c r="E26" s="9">
        <v>54</v>
      </c>
      <c r="F26" s="25">
        <f t="shared" si="0"/>
        <v>4050</v>
      </c>
      <c r="G26" s="25"/>
      <c r="H26" s="25">
        <f>H25</f>
        <v>170.5</v>
      </c>
      <c r="I26" s="25">
        <f t="shared" si="1"/>
        <v>-1131.4529411764706</v>
      </c>
      <c r="J26" s="9"/>
    </row>
    <row r="27" spans="1:10" ht="15" customHeight="1">
      <c r="A27" s="28" t="s">
        <v>32</v>
      </c>
      <c r="B27" s="41">
        <v>11298</v>
      </c>
      <c r="C27" s="27">
        <v>6</v>
      </c>
      <c r="D27" s="26">
        <v>10000</v>
      </c>
      <c r="E27" s="27"/>
      <c r="F27" s="26">
        <f t="shared" si="0"/>
        <v>10000</v>
      </c>
      <c r="G27" s="26">
        <v>1439</v>
      </c>
      <c r="H27" s="26">
        <f>G27/5</f>
        <v>287.8</v>
      </c>
      <c r="I27" s="26">
        <f t="shared" si="1"/>
        <v>4935.8470588235286</v>
      </c>
      <c r="J27" s="27"/>
    </row>
    <row r="28" spans="1:10" ht="15" customHeight="1">
      <c r="A28" s="24" t="s">
        <v>277</v>
      </c>
      <c r="B28" s="15">
        <v>26165</v>
      </c>
      <c r="C28" s="9">
        <v>6</v>
      </c>
      <c r="D28" s="25"/>
      <c r="E28" s="9">
        <v>45</v>
      </c>
      <c r="F28" s="25">
        <f t="shared" si="0"/>
        <v>3375</v>
      </c>
      <c r="G28" s="25"/>
      <c r="H28" s="25">
        <f>H27</f>
        <v>287.8</v>
      </c>
      <c r="I28" s="25">
        <f t="shared" si="1"/>
        <v>-1689.1529411764704</v>
      </c>
      <c r="J28" s="9"/>
    </row>
    <row r="29" spans="1:10" ht="15" customHeight="1">
      <c r="A29" s="24" t="s">
        <v>55</v>
      </c>
      <c r="B29" s="15" t="s">
        <v>139</v>
      </c>
      <c r="C29" s="9">
        <v>6</v>
      </c>
      <c r="D29" s="25"/>
      <c r="E29" s="9">
        <v>16</v>
      </c>
      <c r="F29" s="25">
        <f t="shared" si="0"/>
        <v>1200</v>
      </c>
      <c r="G29" s="25"/>
      <c r="H29" s="25">
        <f>H28</f>
        <v>287.8</v>
      </c>
      <c r="I29" s="25">
        <f t="shared" si="1"/>
        <v>-3864.1529411764704</v>
      </c>
      <c r="J29" s="9"/>
    </row>
    <row r="30" spans="1:10" ht="15" customHeight="1">
      <c r="A30" s="24" t="s">
        <v>166</v>
      </c>
      <c r="B30" s="15">
        <v>28415</v>
      </c>
      <c r="C30" s="9">
        <v>6</v>
      </c>
      <c r="D30" s="25"/>
      <c r="E30" s="9">
        <v>61</v>
      </c>
      <c r="F30" s="25">
        <f t="shared" si="0"/>
        <v>4575</v>
      </c>
      <c r="G30" s="25"/>
      <c r="H30" s="25">
        <f>H29</f>
        <v>287.8</v>
      </c>
      <c r="I30" s="25">
        <f t="shared" si="1"/>
        <v>-489.15294117647045</v>
      </c>
      <c r="J30" s="9"/>
    </row>
    <row r="31" spans="1:10" ht="15" customHeight="1">
      <c r="A31" s="9" t="s">
        <v>162</v>
      </c>
      <c r="B31" s="15" t="s">
        <v>120</v>
      </c>
      <c r="C31" s="9">
        <v>6</v>
      </c>
      <c r="D31" s="25"/>
      <c r="E31" s="9">
        <v>38</v>
      </c>
      <c r="F31" s="25">
        <f t="shared" si="0"/>
        <v>2850</v>
      </c>
      <c r="G31" s="25"/>
      <c r="H31" s="25">
        <f>H30</f>
        <v>287.8</v>
      </c>
      <c r="I31" s="25">
        <f t="shared" si="1"/>
        <v>-2214.1529411764704</v>
      </c>
      <c r="J31" s="9"/>
    </row>
    <row r="32" spans="1:10" ht="15" customHeight="1">
      <c r="A32" s="27" t="s">
        <v>240</v>
      </c>
      <c r="B32" s="29">
        <v>2167</v>
      </c>
      <c r="C32" s="27">
        <v>7</v>
      </c>
      <c r="D32" s="26">
        <v>10000</v>
      </c>
      <c r="E32" s="27"/>
      <c r="F32" s="26">
        <f t="shared" si="0"/>
        <v>10000</v>
      </c>
      <c r="G32" s="26">
        <v>1904</v>
      </c>
      <c r="H32" s="26">
        <f>G32/5</f>
        <v>380.8</v>
      </c>
      <c r="I32" s="26">
        <f t="shared" si="1"/>
        <v>5028.8470588235286</v>
      </c>
      <c r="J32" s="27"/>
    </row>
    <row r="33" spans="1:10" ht="15" customHeight="1">
      <c r="A33" s="9" t="s">
        <v>87</v>
      </c>
      <c r="B33" s="15">
        <v>11338</v>
      </c>
      <c r="C33" s="9">
        <v>7</v>
      </c>
      <c r="D33" s="25"/>
      <c r="E33" s="9">
        <v>35</v>
      </c>
      <c r="F33" s="25">
        <f t="shared" si="0"/>
        <v>2625</v>
      </c>
      <c r="G33" s="25"/>
      <c r="H33" s="25">
        <f>H32</f>
        <v>380.8</v>
      </c>
      <c r="I33" s="25">
        <f t="shared" si="1"/>
        <v>-2346.1529411764704</v>
      </c>
      <c r="J33" s="9"/>
    </row>
    <row r="34" spans="1:10" ht="15" customHeight="1">
      <c r="A34" s="9" t="s">
        <v>155</v>
      </c>
      <c r="B34" s="15" t="s">
        <v>201</v>
      </c>
      <c r="C34" s="20">
        <v>7</v>
      </c>
      <c r="D34" s="10"/>
      <c r="E34" s="20">
        <v>63</v>
      </c>
      <c r="F34" s="25">
        <f t="shared" si="0"/>
        <v>4725</v>
      </c>
      <c r="G34" s="10"/>
      <c r="H34" s="25">
        <f>H33</f>
        <v>380.8</v>
      </c>
      <c r="I34" s="25">
        <f t="shared" si="1"/>
        <v>-246.15294117647045</v>
      </c>
      <c r="J34" s="14"/>
    </row>
    <row r="35" spans="1:10" ht="15" customHeight="1">
      <c r="A35" s="24" t="s">
        <v>68</v>
      </c>
      <c r="B35" s="50">
        <v>11555</v>
      </c>
      <c r="C35" s="9">
        <v>7</v>
      </c>
      <c r="D35" s="25"/>
      <c r="E35" s="9">
        <v>61</v>
      </c>
      <c r="F35" s="25">
        <f t="shared" si="0"/>
        <v>4575</v>
      </c>
      <c r="G35" s="25"/>
      <c r="H35" s="25">
        <f>H34</f>
        <v>380.8</v>
      </c>
      <c r="I35" s="25">
        <f t="shared" si="1"/>
        <v>-396.15294117647045</v>
      </c>
      <c r="J35" s="9"/>
    </row>
    <row r="36" spans="1:10" ht="15" customHeight="1">
      <c r="A36" s="9" t="s">
        <v>257</v>
      </c>
      <c r="B36" s="15" t="s">
        <v>119</v>
      </c>
      <c r="C36" s="9">
        <v>7</v>
      </c>
      <c r="D36" s="25"/>
      <c r="E36" s="9">
        <v>23</v>
      </c>
      <c r="F36" s="25">
        <f t="shared" ref="F36:F67" si="2">(E36*75)+D36</f>
        <v>1725</v>
      </c>
      <c r="G36" s="25"/>
      <c r="H36" s="25">
        <f>H35</f>
        <v>380.8</v>
      </c>
      <c r="I36" s="25">
        <f t="shared" ref="I36:I67" si="3">F36+H36-$I$90</f>
        <v>-3246.1529411764704</v>
      </c>
      <c r="J36" s="9"/>
    </row>
    <row r="37" spans="1:10" ht="15" customHeight="1">
      <c r="A37" s="27" t="s">
        <v>328</v>
      </c>
      <c r="B37" s="29" t="s">
        <v>206</v>
      </c>
      <c r="C37" s="27">
        <v>8</v>
      </c>
      <c r="D37" s="26">
        <v>6000</v>
      </c>
      <c r="E37" s="27"/>
      <c r="F37" s="26">
        <f t="shared" si="2"/>
        <v>6000</v>
      </c>
      <c r="G37" s="26">
        <v>1308</v>
      </c>
      <c r="H37" s="26">
        <f>G37/4</f>
        <v>327</v>
      </c>
      <c r="I37" s="26">
        <f t="shared" si="3"/>
        <v>975.04705882352937</v>
      </c>
      <c r="J37" s="27"/>
    </row>
    <row r="38" spans="1:10" ht="15" customHeight="1">
      <c r="A38" s="9" t="s">
        <v>161</v>
      </c>
      <c r="B38" s="15" t="s">
        <v>203</v>
      </c>
      <c r="C38" s="9">
        <v>8</v>
      </c>
      <c r="D38" s="25"/>
      <c r="E38" s="9">
        <v>40</v>
      </c>
      <c r="F38" s="25">
        <f t="shared" si="2"/>
        <v>3000</v>
      </c>
      <c r="G38" s="25"/>
      <c r="H38" s="25">
        <f>H37</f>
        <v>327</v>
      </c>
      <c r="I38" s="25">
        <f t="shared" si="3"/>
        <v>-2024.9529411764706</v>
      </c>
      <c r="J38" s="9"/>
    </row>
    <row r="39" spans="1:10" ht="15" customHeight="1">
      <c r="A39" s="9" t="s">
        <v>173</v>
      </c>
      <c r="B39" s="50">
        <v>32717</v>
      </c>
      <c r="C39" s="9">
        <v>8</v>
      </c>
      <c r="D39" s="25"/>
      <c r="E39" s="9">
        <v>16</v>
      </c>
      <c r="F39" s="25">
        <f t="shared" si="2"/>
        <v>1200</v>
      </c>
      <c r="G39" s="25"/>
      <c r="H39" s="25">
        <f>H38</f>
        <v>327</v>
      </c>
      <c r="I39" s="25">
        <f t="shared" si="3"/>
        <v>-3824.9529411764706</v>
      </c>
      <c r="J39" s="9"/>
    </row>
    <row r="40" spans="1:10" ht="15" customHeight="1">
      <c r="A40" s="9" t="s">
        <v>23</v>
      </c>
      <c r="B40" s="50">
        <v>11256</v>
      </c>
      <c r="C40" s="9">
        <v>8</v>
      </c>
      <c r="D40" s="25"/>
      <c r="E40" s="9">
        <v>57</v>
      </c>
      <c r="F40" s="25">
        <f t="shared" si="2"/>
        <v>4275</v>
      </c>
      <c r="G40" s="25"/>
      <c r="H40" s="25">
        <f>H39</f>
        <v>327</v>
      </c>
      <c r="I40" s="25">
        <f t="shared" si="3"/>
        <v>-749.95294117647063</v>
      </c>
      <c r="J40" s="9"/>
    </row>
    <row r="41" spans="1:10" ht="15" customHeight="1">
      <c r="A41" s="28" t="s">
        <v>176</v>
      </c>
      <c r="B41" s="41">
        <v>23792</v>
      </c>
      <c r="C41" s="27">
        <v>9</v>
      </c>
      <c r="D41" s="26">
        <v>6000</v>
      </c>
      <c r="E41" s="27"/>
      <c r="F41" s="26">
        <f t="shared" si="2"/>
        <v>6000</v>
      </c>
      <c r="G41" s="26">
        <v>627</v>
      </c>
      <c r="H41" s="26">
        <f>G41/4</f>
        <v>156.75</v>
      </c>
      <c r="I41" s="26">
        <f t="shared" si="3"/>
        <v>804.79705882352937</v>
      </c>
      <c r="J41" s="27"/>
    </row>
    <row r="42" spans="1:10" ht="15" customHeight="1">
      <c r="A42" s="9" t="s">
        <v>271</v>
      </c>
      <c r="B42" s="15" t="s">
        <v>130</v>
      </c>
      <c r="C42" s="9">
        <v>9</v>
      </c>
      <c r="D42" s="25"/>
      <c r="E42" s="9">
        <v>56</v>
      </c>
      <c r="F42" s="25">
        <f t="shared" si="2"/>
        <v>4200</v>
      </c>
      <c r="G42" s="25"/>
      <c r="H42" s="25">
        <f>H41</f>
        <v>156.75</v>
      </c>
      <c r="I42" s="25">
        <f t="shared" si="3"/>
        <v>-995.20294117647063</v>
      </c>
      <c r="J42" s="9"/>
    </row>
    <row r="43" spans="1:10" ht="15" customHeight="1">
      <c r="A43" s="9" t="s">
        <v>268</v>
      </c>
      <c r="B43" s="15" t="s">
        <v>128</v>
      </c>
      <c r="C43" s="9">
        <v>9</v>
      </c>
      <c r="D43" s="25"/>
      <c r="E43" s="9">
        <v>58</v>
      </c>
      <c r="F43" s="25">
        <f t="shared" si="2"/>
        <v>4350</v>
      </c>
      <c r="G43" s="25"/>
      <c r="H43" s="25">
        <f>H42</f>
        <v>156.75</v>
      </c>
      <c r="I43" s="25">
        <f t="shared" si="3"/>
        <v>-845.20294117647063</v>
      </c>
      <c r="J43" s="9"/>
    </row>
    <row r="44" spans="1:10" ht="15" customHeight="1">
      <c r="A44" s="24" t="s">
        <v>329</v>
      </c>
      <c r="B44" s="50">
        <v>44594</v>
      </c>
      <c r="C44" s="9">
        <v>9</v>
      </c>
      <c r="D44" s="25"/>
      <c r="E44" s="9">
        <v>6</v>
      </c>
      <c r="F44" s="25">
        <f t="shared" si="2"/>
        <v>450</v>
      </c>
      <c r="G44" s="25"/>
      <c r="H44" s="25">
        <f>H43</f>
        <v>156.75</v>
      </c>
      <c r="I44" s="25">
        <f t="shared" si="3"/>
        <v>-4745.2029411764706</v>
      </c>
      <c r="J44" s="9"/>
    </row>
    <row r="45" spans="1:10" ht="15" customHeight="1">
      <c r="A45" s="28" t="s">
        <v>45</v>
      </c>
      <c r="B45" s="29" t="s">
        <v>111</v>
      </c>
      <c r="C45" s="27">
        <v>10</v>
      </c>
      <c r="D45" s="26">
        <v>6000</v>
      </c>
      <c r="E45" s="27"/>
      <c r="F45" s="26">
        <f t="shared" si="2"/>
        <v>6000</v>
      </c>
      <c r="G45" s="26">
        <v>3502</v>
      </c>
      <c r="H45" s="26">
        <f>G45/4</f>
        <v>875.5</v>
      </c>
      <c r="I45" s="26">
        <f t="shared" si="3"/>
        <v>1523.5470588235294</v>
      </c>
      <c r="J45" s="27"/>
    </row>
    <row r="46" spans="1:10" ht="15" customHeight="1">
      <c r="A46" s="9" t="s">
        <v>171</v>
      </c>
      <c r="B46" s="15" t="s">
        <v>210</v>
      </c>
      <c r="C46" s="9">
        <v>10</v>
      </c>
      <c r="D46" s="25"/>
      <c r="E46" s="9">
        <v>23</v>
      </c>
      <c r="F46" s="25">
        <f t="shared" si="2"/>
        <v>1725</v>
      </c>
      <c r="G46" s="25"/>
      <c r="H46" s="25">
        <f>H45</f>
        <v>875.5</v>
      </c>
      <c r="I46" s="25">
        <f t="shared" si="3"/>
        <v>-2751.4529411764706</v>
      </c>
      <c r="J46" s="9"/>
    </row>
    <row r="47" spans="1:10" ht="15" customHeight="1">
      <c r="A47" s="24" t="s">
        <v>43</v>
      </c>
      <c r="B47" s="15" t="s">
        <v>116</v>
      </c>
      <c r="C47" s="9">
        <v>10</v>
      </c>
      <c r="D47" s="25"/>
      <c r="E47" s="9">
        <v>66</v>
      </c>
      <c r="F47" s="25">
        <f t="shared" si="2"/>
        <v>4950</v>
      </c>
      <c r="G47" s="25"/>
      <c r="H47" s="25">
        <f>H46</f>
        <v>875.5</v>
      </c>
      <c r="I47" s="25">
        <f t="shared" si="3"/>
        <v>473.54705882352937</v>
      </c>
      <c r="J47" s="9"/>
    </row>
    <row r="48" spans="1:10" ht="15" customHeight="1">
      <c r="A48" s="9" t="s">
        <v>39</v>
      </c>
      <c r="B48" s="50">
        <v>11411</v>
      </c>
      <c r="C48" s="9">
        <v>10</v>
      </c>
      <c r="D48" s="25"/>
      <c r="E48" s="9">
        <v>86</v>
      </c>
      <c r="F48" s="25">
        <f t="shared" si="2"/>
        <v>6450</v>
      </c>
      <c r="G48" s="25"/>
      <c r="H48" s="25">
        <f>H47</f>
        <v>875.5</v>
      </c>
      <c r="I48" s="25">
        <f t="shared" si="3"/>
        <v>1973.5470588235294</v>
      </c>
      <c r="J48" s="9"/>
    </row>
    <row r="49" spans="1:10" ht="15" customHeight="1">
      <c r="A49" s="27" t="s">
        <v>73</v>
      </c>
      <c r="B49" s="29">
        <v>36046</v>
      </c>
      <c r="C49" s="27">
        <v>11</v>
      </c>
      <c r="D49" s="26">
        <v>6000</v>
      </c>
      <c r="E49" s="27"/>
      <c r="F49" s="26">
        <f t="shared" si="2"/>
        <v>6000</v>
      </c>
      <c r="G49" s="26">
        <v>1538</v>
      </c>
      <c r="H49" s="26">
        <f>G49/4</f>
        <v>384.5</v>
      </c>
      <c r="I49" s="26">
        <f t="shared" si="3"/>
        <v>1032.5470588235294</v>
      </c>
      <c r="J49" s="27"/>
    </row>
    <row r="50" spans="1:10" ht="15" customHeight="1">
      <c r="A50" s="24" t="s">
        <v>19</v>
      </c>
      <c r="B50" s="50">
        <v>39265</v>
      </c>
      <c r="C50" s="9">
        <v>11</v>
      </c>
      <c r="D50" s="25"/>
      <c r="E50" s="9">
        <v>16</v>
      </c>
      <c r="F50" s="25">
        <f t="shared" si="2"/>
        <v>1200</v>
      </c>
      <c r="G50" s="25"/>
      <c r="H50" s="25">
        <f>H49</f>
        <v>384.5</v>
      </c>
      <c r="I50" s="25">
        <f t="shared" si="3"/>
        <v>-3767.4529411764706</v>
      </c>
      <c r="J50" s="9"/>
    </row>
    <row r="51" spans="1:10" ht="15" customHeight="1">
      <c r="A51" s="9" t="s">
        <v>78</v>
      </c>
      <c r="B51" s="15" t="s">
        <v>122</v>
      </c>
      <c r="C51" s="9">
        <v>11</v>
      </c>
      <c r="D51" s="25"/>
      <c r="E51" s="9">
        <v>53</v>
      </c>
      <c r="F51" s="25">
        <f t="shared" si="2"/>
        <v>3975</v>
      </c>
      <c r="G51" s="25"/>
      <c r="H51" s="25">
        <f>H50</f>
        <v>384.5</v>
      </c>
      <c r="I51" s="25">
        <f t="shared" si="3"/>
        <v>-992.45294117647063</v>
      </c>
      <c r="J51" s="9"/>
    </row>
    <row r="52" spans="1:10" ht="15" customHeight="1">
      <c r="A52" s="9" t="s">
        <v>26</v>
      </c>
      <c r="B52" s="15" t="s">
        <v>137</v>
      </c>
      <c r="C52" s="9">
        <v>11</v>
      </c>
      <c r="D52" s="25"/>
      <c r="E52" s="9">
        <v>93</v>
      </c>
      <c r="F52" s="25">
        <f t="shared" si="2"/>
        <v>6975</v>
      </c>
      <c r="G52" s="25"/>
      <c r="H52" s="25">
        <f>H51</f>
        <v>384.5</v>
      </c>
      <c r="I52" s="25">
        <f t="shared" si="3"/>
        <v>2007.5470588235294</v>
      </c>
      <c r="J52" s="9"/>
    </row>
    <row r="53" spans="1:10" ht="15" customHeight="1">
      <c r="A53" s="27" t="s">
        <v>56</v>
      </c>
      <c r="B53" s="41">
        <v>37257</v>
      </c>
      <c r="C53" s="27">
        <v>12</v>
      </c>
      <c r="D53" s="26">
        <v>10000</v>
      </c>
      <c r="E53" s="27"/>
      <c r="F53" s="26">
        <f t="shared" si="2"/>
        <v>10000</v>
      </c>
      <c r="G53" s="26">
        <v>1389</v>
      </c>
      <c r="H53" s="26">
        <f>G53/5</f>
        <v>277.8</v>
      </c>
      <c r="I53" s="26">
        <f t="shared" si="3"/>
        <v>4925.8470588235286</v>
      </c>
      <c r="J53" s="27"/>
    </row>
    <row r="54" spans="1:10" ht="15" customHeight="1">
      <c r="A54" s="9" t="s">
        <v>193</v>
      </c>
      <c r="B54" s="15">
        <v>11382</v>
      </c>
      <c r="C54" s="9">
        <v>12</v>
      </c>
      <c r="D54" s="25"/>
      <c r="E54" s="9">
        <v>15</v>
      </c>
      <c r="F54" s="25">
        <f t="shared" si="2"/>
        <v>1125</v>
      </c>
      <c r="G54" s="25"/>
      <c r="H54" s="25">
        <f>H53</f>
        <v>277.8</v>
      </c>
      <c r="I54" s="25">
        <f t="shared" si="3"/>
        <v>-3949.1529411764704</v>
      </c>
      <c r="J54" s="9"/>
    </row>
    <row r="55" spans="1:10" ht="15" customHeight="1">
      <c r="A55" s="9" t="s">
        <v>164</v>
      </c>
      <c r="B55" s="15" t="s">
        <v>207</v>
      </c>
      <c r="C55" s="9">
        <v>12</v>
      </c>
      <c r="D55" s="25"/>
      <c r="E55" s="9">
        <v>19</v>
      </c>
      <c r="F55" s="25">
        <f t="shared" si="2"/>
        <v>1425</v>
      </c>
      <c r="G55" s="25"/>
      <c r="H55" s="25">
        <f>H54</f>
        <v>277.8</v>
      </c>
      <c r="I55" s="25">
        <f t="shared" si="3"/>
        <v>-3649.1529411764704</v>
      </c>
      <c r="J55" s="9"/>
    </row>
    <row r="56" spans="1:10" ht="15" customHeight="1">
      <c r="A56" s="9" t="s">
        <v>53</v>
      </c>
      <c r="B56" s="15">
        <v>26679</v>
      </c>
      <c r="C56" s="9">
        <v>12</v>
      </c>
      <c r="D56" s="25"/>
      <c r="E56" s="9">
        <v>66</v>
      </c>
      <c r="F56" s="25">
        <f t="shared" si="2"/>
        <v>4950</v>
      </c>
      <c r="G56" s="25"/>
      <c r="H56" s="25">
        <f>H55</f>
        <v>277.8</v>
      </c>
      <c r="I56" s="25">
        <f t="shared" si="3"/>
        <v>-124.15294117647045</v>
      </c>
      <c r="J56" s="9"/>
    </row>
    <row r="57" spans="1:10" ht="15" customHeight="1">
      <c r="A57" s="9" t="s">
        <v>79</v>
      </c>
      <c r="B57" s="15">
        <v>11408</v>
      </c>
      <c r="C57" s="9">
        <v>12</v>
      </c>
      <c r="D57" s="25"/>
      <c r="E57" s="9">
        <v>24</v>
      </c>
      <c r="F57" s="25">
        <f t="shared" si="2"/>
        <v>1800</v>
      </c>
      <c r="G57" s="25"/>
      <c r="H57" s="25">
        <f>H56</f>
        <v>277.8</v>
      </c>
      <c r="I57" s="25">
        <f t="shared" si="3"/>
        <v>-3274.1529411764704</v>
      </c>
      <c r="J57" s="9"/>
    </row>
    <row r="58" spans="1:10" ht="15" customHeight="1">
      <c r="A58" s="28" t="s">
        <v>85</v>
      </c>
      <c r="B58" s="29" t="s">
        <v>140</v>
      </c>
      <c r="C58" s="27">
        <v>13</v>
      </c>
      <c r="D58" s="26">
        <v>6000</v>
      </c>
      <c r="E58" s="27"/>
      <c r="F58" s="26">
        <f t="shared" si="2"/>
        <v>6000</v>
      </c>
      <c r="G58" s="26">
        <v>1565</v>
      </c>
      <c r="H58" s="26">
        <f>G58/4</f>
        <v>391.25</v>
      </c>
      <c r="I58" s="26">
        <f t="shared" si="3"/>
        <v>1039.2970588235294</v>
      </c>
      <c r="J58" s="27"/>
    </row>
    <row r="59" spans="1:10" ht="15" customHeight="1">
      <c r="A59" s="24" t="s">
        <v>221</v>
      </c>
      <c r="B59" s="15">
        <v>20822</v>
      </c>
      <c r="C59" s="9">
        <v>13</v>
      </c>
      <c r="D59" s="25"/>
      <c r="E59" s="9">
        <v>86</v>
      </c>
      <c r="F59" s="25">
        <f t="shared" si="2"/>
        <v>6450</v>
      </c>
      <c r="G59" s="25"/>
      <c r="H59" s="25">
        <f>H58</f>
        <v>391.25</v>
      </c>
      <c r="I59" s="25">
        <f t="shared" si="3"/>
        <v>1489.2970588235294</v>
      </c>
      <c r="J59" s="9"/>
    </row>
    <row r="60" spans="1:10" ht="15" customHeight="1">
      <c r="A60" s="24" t="s">
        <v>54</v>
      </c>
      <c r="B60" s="15" t="s">
        <v>142</v>
      </c>
      <c r="C60" s="9">
        <v>13</v>
      </c>
      <c r="D60" s="25"/>
      <c r="E60" s="9">
        <v>65</v>
      </c>
      <c r="F60" s="25">
        <f t="shared" si="2"/>
        <v>4875</v>
      </c>
      <c r="G60" s="25"/>
      <c r="H60" s="25">
        <f>H59</f>
        <v>391.25</v>
      </c>
      <c r="I60" s="25">
        <f t="shared" si="3"/>
        <v>-85.702941176470631</v>
      </c>
      <c r="J60" s="9"/>
    </row>
    <row r="61" spans="1:10" ht="15" customHeight="1">
      <c r="A61" s="24" t="s">
        <v>52</v>
      </c>
      <c r="B61" s="50">
        <v>32650</v>
      </c>
      <c r="C61" s="9">
        <v>13</v>
      </c>
      <c r="D61" s="25"/>
      <c r="E61" s="9">
        <v>16</v>
      </c>
      <c r="F61" s="25">
        <f t="shared" si="2"/>
        <v>1200</v>
      </c>
      <c r="G61" s="25"/>
      <c r="H61" s="25">
        <f>H60</f>
        <v>391.25</v>
      </c>
      <c r="I61" s="25">
        <f t="shared" si="3"/>
        <v>-3760.7029411764706</v>
      </c>
      <c r="J61" s="9"/>
    </row>
    <row r="62" spans="1:10" ht="15" customHeight="1">
      <c r="A62" s="28" t="s">
        <v>37</v>
      </c>
      <c r="B62" s="29" t="s">
        <v>117</v>
      </c>
      <c r="C62" s="27">
        <v>14</v>
      </c>
      <c r="D62" s="26">
        <v>6000</v>
      </c>
      <c r="E62" s="27"/>
      <c r="F62" s="26">
        <f t="shared" si="2"/>
        <v>6000</v>
      </c>
      <c r="G62" s="26">
        <v>2648</v>
      </c>
      <c r="H62" s="26">
        <f>G62/4</f>
        <v>662</v>
      </c>
      <c r="I62" s="26">
        <f t="shared" si="3"/>
        <v>1310.0470588235294</v>
      </c>
      <c r="J62" s="27"/>
    </row>
    <row r="63" spans="1:10" ht="15" customHeight="1">
      <c r="A63" s="9" t="s">
        <v>165</v>
      </c>
      <c r="B63" s="15" t="s">
        <v>122</v>
      </c>
      <c r="C63" s="9">
        <v>14</v>
      </c>
      <c r="D63" s="25"/>
      <c r="E63" s="9">
        <v>54</v>
      </c>
      <c r="F63" s="25">
        <f t="shared" si="2"/>
        <v>4050</v>
      </c>
      <c r="G63" s="25"/>
      <c r="H63" s="25">
        <f>H62</f>
        <v>662</v>
      </c>
      <c r="I63" s="25">
        <f t="shared" si="3"/>
        <v>-639.95294117647063</v>
      </c>
      <c r="J63" s="9"/>
    </row>
    <row r="64" spans="1:10" ht="15" customHeight="1">
      <c r="A64" s="9" t="s">
        <v>258</v>
      </c>
      <c r="B64" s="15">
        <v>4128</v>
      </c>
      <c r="C64" s="9">
        <v>14</v>
      </c>
      <c r="D64" s="25"/>
      <c r="E64" s="9">
        <v>14</v>
      </c>
      <c r="F64" s="25">
        <f t="shared" si="2"/>
        <v>1050</v>
      </c>
      <c r="G64" s="25"/>
      <c r="H64" s="25">
        <f>H63</f>
        <v>662</v>
      </c>
      <c r="I64" s="25">
        <f t="shared" si="3"/>
        <v>-3639.9529411764706</v>
      </c>
      <c r="J64" s="9"/>
    </row>
    <row r="65" spans="1:10" ht="15" customHeight="1">
      <c r="A65" s="9" t="s">
        <v>169</v>
      </c>
      <c r="B65" s="15" t="s">
        <v>120</v>
      </c>
      <c r="C65" s="9">
        <v>14</v>
      </c>
      <c r="D65" s="25"/>
      <c r="E65" s="9">
        <v>67</v>
      </c>
      <c r="F65" s="25">
        <f t="shared" si="2"/>
        <v>5025</v>
      </c>
      <c r="G65" s="25"/>
      <c r="H65" s="25">
        <f>H64</f>
        <v>662</v>
      </c>
      <c r="I65" s="25">
        <f t="shared" si="3"/>
        <v>335.04705882352937</v>
      </c>
      <c r="J65" s="9"/>
    </row>
    <row r="66" spans="1:10" ht="15" customHeight="1">
      <c r="A66" s="28" t="s">
        <v>330</v>
      </c>
      <c r="B66" s="41">
        <v>3344</v>
      </c>
      <c r="C66" s="27">
        <v>15</v>
      </c>
      <c r="D66" s="26">
        <v>6000</v>
      </c>
      <c r="E66" s="27"/>
      <c r="F66" s="26">
        <f t="shared" si="2"/>
        <v>6000</v>
      </c>
      <c r="G66" s="26">
        <v>1976</v>
      </c>
      <c r="H66" s="26">
        <f>G66/4</f>
        <v>494</v>
      </c>
      <c r="I66" s="26">
        <f t="shared" si="3"/>
        <v>1142.0470588235294</v>
      </c>
      <c r="J66" s="27"/>
    </row>
    <row r="67" spans="1:10" ht="15" customHeight="1">
      <c r="A67" s="9" t="s">
        <v>167</v>
      </c>
      <c r="B67" s="15" t="s">
        <v>201</v>
      </c>
      <c r="C67" s="9">
        <v>15</v>
      </c>
      <c r="D67" s="25"/>
      <c r="E67" s="9">
        <v>30</v>
      </c>
      <c r="F67" s="25">
        <f t="shared" si="2"/>
        <v>2250</v>
      </c>
      <c r="G67" s="25"/>
      <c r="H67" s="25">
        <f>H66</f>
        <v>494</v>
      </c>
      <c r="I67" s="25">
        <f t="shared" si="3"/>
        <v>-2607.9529411764706</v>
      </c>
      <c r="J67" s="9"/>
    </row>
    <row r="68" spans="1:10" ht="15" customHeight="1">
      <c r="A68" s="9" t="s">
        <v>46</v>
      </c>
      <c r="B68" s="15">
        <v>28899</v>
      </c>
      <c r="C68" s="9">
        <v>15</v>
      </c>
      <c r="D68" s="25"/>
      <c r="E68" s="9">
        <v>90</v>
      </c>
      <c r="F68" s="25">
        <f t="shared" ref="F68:F72" si="4">(E68*75)+D68</f>
        <v>6750</v>
      </c>
      <c r="G68" s="25"/>
      <c r="H68" s="25">
        <f>H67</f>
        <v>494</v>
      </c>
      <c r="I68" s="25">
        <f t="shared" ref="I68:I88" si="5">F68+H68-$I$90</f>
        <v>1892.0470588235294</v>
      </c>
      <c r="J68" s="9"/>
    </row>
    <row r="69" spans="1:10" ht="15" customHeight="1">
      <c r="A69" s="9" t="s">
        <v>72</v>
      </c>
      <c r="B69" s="15" t="s">
        <v>112</v>
      </c>
      <c r="C69" s="9">
        <v>15</v>
      </c>
      <c r="D69" s="25"/>
      <c r="E69" s="9">
        <v>50</v>
      </c>
      <c r="F69" s="25">
        <f t="shared" si="4"/>
        <v>3750</v>
      </c>
      <c r="G69" s="25"/>
      <c r="H69" s="25">
        <f>H68</f>
        <v>494</v>
      </c>
      <c r="I69" s="25">
        <f t="shared" si="5"/>
        <v>-1107.9529411764706</v>
      </c>
      <c r="J69" s="9"/>
    </row>
    <row r="70" spans="1:10" ht="15" customHeight="1">
      <c r="A70" s="28" t="s">
        <v>82</v>
      </c>
      <c r="B70" s="29">
        <v>11414</v>
      </c>
      <c r="C70" s="27">
        <v>16</v>
      </c>
      <c r="D70" s="26">
        <v>10000</v>
      </c>
      <c r="E70" s="27"/>
      <c r="F70" s="26">
        <f t="shared" si="4"/>
        <v>10000</v>
      </c>
      <c r="G70" s="26">
        <v>1210</v>
      </c>
      <c r="H70" s="26">
        <f>G70/5</f>
        <v>242</v>
      </c>
      <c r="I70" s="26">
        <f t="shared" si="5"/>
        <v>4890.0470588235294</v>
      </c>
      <c r="J70" s="27"/>
    </row>
    <row r="71" spans="1:10" ht="15" customHeight="1">
      <c r="A71" s="9" t="s">
        <v>157</v>
      </c>
      <c r="B71" s="15" t="s">
        <v>202</v>
      </c>
      <c r="C71" s="9">
        <v>16</v>
      </c>
      <c r="D71" s="25"/>
      <c r="E71" s="9">
        <v>20</v>
      </c>
      <c r="F71" s="25">
        <f t="shared" si="4"/>
        <v>1500</v>
      </c>
      <c r="G71" s="25"/>
      <c r="H71" s="25">
        <f>H70</f>
        <v>242</v>
      </c>
      <c r="I71" s="25">
        <f t="shared" si="5"/>
        <v>-3609.9529411764706</v>
      </c>
      <c r="J71" s="9"/>
    </row>
    <row r="72" spans="1:10" ht="15" customHeight="1">
      <c r="A72" s="9" t="s">
        <v>174</v>
      </c>
      <c r="B72" s="15" t="s">
        <v>211</v>
      </c>
      <c r="C72" s="9">
        <v>16</v>
      </c>
      <c r="D72" s="25"/>
      <c r="E72" s="9">
        <v>113</v>
      </c>
      <c r="F72" s="25">
        <f t="shared" si="4"/>
        <v>8475</v>
      </c>
      <c r="G72" s="25"/>
      <c r="H72" s="25">
        <f>H71</f>
        <v>242</v>
      </c>
      <c r="I72" s="25">
        <f t="shared" si="5"/>
        <v>3365.0470588235294</v>
      </c>
      <c r="J72" s="9"/>
    </row>
    <row r="73" spans="1:10" ht="15" customHeight="1">
      <c r="A73" s="9" t="s">
        <v>152</v>
      </c>
      <c r="B73" s="15" t="s">
        <v>199</v>
      </c>
      <c r="C73" s="9">
        <v>16</v>
      </c>
      <c r="D73" s="25"/>
      <c r="E73" s="9">
        <v>248</v>
      </c>
      <c r="F73" s="25">
        <f>(E73*150)+D73</f>
        <v>37200</v>
      </c>
      <c r="G73" s="25"/>
      <c r="H73" s="25">
        <f>H72</f>
        <v>242</v>
      </c>
      <c r="I73" s="25">
        <f t="shared" si="5"/>
        <v>32090.047058823529</v>
      </c>
      <c r="J73" s="9"/>
    </row>
    <row r="74" spans="1:10" ht="15" customHeight="1">
      <c r="A74" s="9" t="s">
        <v>153</v>
      </c>
      <c r="B74" s="15" t="s">
        <v>200</v>
      </c>
      <c r="C74" s="9">
        <v>16</v>
      </c>
      <c r="D74" s="25"/>
      <c r="E74" s="9">
        <v>12</v>
      </c>
      <c r="F74" s="25">
        <f t="shared" ref="F74:F88" si="6">(E74*75)+D74</f>
        <v>900</v>
      </c>
      <c r="G74" s="25"/>
      <c r="H74" s="25">
        <f>H73</f>
        <v>242</v>
      </c>
      <c r="I74" s="25">
        <f t="shared" si="5"/>
        <v>-4209.9529411764706</v>
      </c>
      <c r="J74" s="9"/>
    </row>
    <row r="75" spans="1:10" ht="15" customHeight="1">
      <c r="A75" s="27" t="s">
        <v>24</v>
      </c>
      <c r="B75" s="29">
        <v>2658</v>
      </c>
      <c r="C75" s="27">
        <v>17</v>
      </c>
      <c r="D75" s="26">
        <v>10000</v>
      </c>
      <c r="E75" s="27"/>
      <c r="F75" s="26">
        <f t="shared" si="6"/>
        <v>10000</v>
      </c>
      <c r="G75" s="26">
        <v>1517</v>
      </c>
      <c r="H75" s="26">
        <f>G75/5</f>
        <v>303.39999999999998</v>
      </c>
      <c r="I75" s="26">
        <f t="shared" si="5"/>
        <v>4951.447058823529</v>
      </c>
      <c r="J75" s="27"/>
    </row>
    <row r="76" spans="1:10" ht="15" customHeight="1">
      <c r="A76" s="20" t="s">
        <v>62</v>
      </c>
      <c r="B76" s="22">
        <v>40068</v>
      </c>
      <c r="C76" s="20">
        <v>17</v>
      </c>
      <c r="D76" s="21"/>
      <c r="E76" s="20">
        <v>8</v>
      </c>
      <c r="F76" s="25">
        <f t="shared" si="6"/>
        <v>600</v>
      </c>
      <c r="G76" s="21"/>
      <c r="H76" s="25">
        <f>H75</f>
        <v>303.39999999999998</v>
      </c>
      <c r="I76" s="25">
        <f t="shared" si="5"/>
        <v>-4448.552941176471</v>
      </c>
      <c r="J76" s="9"/>
    </row>
    <row r="77" spans="1:10" ht="15" customHeight="1">
      <c r="A77" s="9" t="s">
        <v>279</v>
      </c>
      <c r="B77" s="15" t="s">
        <v>109</v>
      </c>
      <c r="C77" s="9">
        <v>17</v>
      </c>
      <c r="D77" s="25"/>
      <c r="E77" s="9">
        <v>6</v>
      </c>
      <c r="F77" s="25">
        <f t="shared" si="6"/>
        <v>450</v>
      </c>
      <c r="G77" s="25"/>
      <c r="H77" s="25">
        <f>H76</f>
        <v>303.39999999999998</v>
      </c>
      <c r="I77" s="25">
        <f t="shared" si="5"/>
        <v>-4598.552941176471</v>
      </c>
      <c r="J77" s="9"/>
    </row>
    <row r="78" spans="1:10" ht="15" customHeight="1">
      <c r="A78" s="24" t="s">
        <v>177</v>
      </c>
      <c r="B78" s="15" t="s">
        <v>138</v>
      </c>
      <c r="C78" s="9">
        <v>17</v>
      </c>
      <c r="D78" s="25"/>
      <c r="E78" s="9">
        <v>93</v>
      </c>
      <c r="F78" s="25">
        <f t="shared" si="6"/>
        <v>6975</v>
      </c>
      <c r="G78" s="25"/>
      <c r="H78" s="25">
        <f>H77</f>
        <v>303.39999999999998</v>
      </c>
      <c r="I78" s="25">
        <f t="shared" si="5"/>
        <v>1926.447058823529</v>
      </c>
      <c r="J78" s="9"/>
    </row>
    <row r="79" spans="1:10" ht="15" customHeight="1">
      <c r="A79" s="24" t="s">
        <v>251</v>
      </c>
      <c r="B79" s="50">
        <v>45569</v>
      </c>
      <c r="C79" s="9">
        <v>17</v>
      </c>
      <c r="D79" s="25"/>
      <c r="E79" s="9">
        <v>35</v>
      </c>
      <c r="F79" s="25">
        <f t="shared" si="6"/>
        <v>2625</v>
      </c>
      <c r="G79" s="25"/>
      <c r="H79" s="25">
        <f>H78</f>
        <v>303.39999999999998</v>
      </c>
      <c r="I79" s="25">
        <f t="shared" si="5"/>
        <v>-2423.5529411764705</v>
      </c>
      <c r="J79" s="9"/>
    </row>
    <row r="80" spans="1:10" ht="15" customHeight="1">
      <c r="A80" s="27" t="s">
        <v>15</v>
      </c>
      <c r="B80" s="29" t="s">
        <v>195</v>
      </c>
      <c r="C80" s="27">
        <v>18</v>
      </c>
      <c r="D80" s="26">
        <v>10000</v>
      </c>
      <c r="E80" s="27"/>
      <c r="F80" s="26">
        <f t="shared" si="6"/>
        <v>10000</v>
      </c>
      <c r="G80" s="26">
        <v>2496</v>
      </c>
      <c r="H80" s="26">
        <f>G80/5</f>
        <v>499.2</v>
      </c>
      <c r="I80" s="26">
        <f t="shared" si="5"/>
        <v>5147.2470588235301</v>
      </c>
      <c r="J80" s="27"/>
    </row>
    <row r="81" spans="1:10" ht="15" customHeight="1">
      <c r="A81" s="24" t="s">
        <v>64</v>
      </c>
      <c r="B81" s="15">
        <v>39622</v>
      </c>
      <c r="C81" s="9">
        <v>18</v>
      </c>
      <c r="D81" s="25"/>
      <c r="E81" s="9">
        <v>7</v>
      </c>
      <c r="F81" s="25">
        <f t="shared" si="6"/>
        <v>525</v>
      </c>
      <c r="G81" s="25"/>
      <c r="H81" s="25">
        <f>H80</f>
        <v>499.2</v>
      </c>
      <c r="I81" s="25">
        <f t="shared" si="5"/>
        <v>-4327.7529411764708</v>
      </c>
      <c r="J81" s="9"/>
    </row>
    <row r="82" spans="1:10" ht="15" customHeight="1">
      <c r="A82" s="9" t="s">
        <v>63</v>
      </c>
      <c r="B82" s="50">
        <v>11423</v>
      </c>
      <c r="C82" s="9">
        <v>18</v>
      </c>
      <c r="D82" s="25"/>
      <c r="E82" s="9">
        <v>11</v>
      </c>
      <c r="F82" s="25">
        <f t="shared" si="6"/>
        <v>825</v>
      </c>
      <c r="G82" s="25"/>
      <c r="H82" s="25">
        <f>H81</f>
        <v>499.2</v>
      </c>
      <c r="I82" s="25">
        <f t="shared" si="5"/>
        <v>-4027.7529411764708</v>
      </c>
      <c r="J82" s="9"/>
    </row>
    <row r="83" spans="1:10" ht="15" customHeight="1">
      <c r="A83" s="20" t="s">
        <v>83</v>
      </c>
      <c r="B83" s="22" t="s">
        <v>135</v>
      </c>
      <c r="C83" s="20">
        <v>18</v>
      </c>
      <c r="D83" s="21"/>
      <c r="E83" s="20">
        <v>40</v>
      </c>
      <c r="F83" s="21">
        <f t="shared" si="6"/>
        <v>3000</v>
      </c>
      <c r="G83" s="21"/>
      <c r="H83" s="25">
        <f>H82</f>
        <v>499.2</v>
      </c>
      <c r="I83" s="25">
        <f t="shared" si="5"/>
        <v>-1852.7529411764708</v>
      </c>
      <c r="J83" s="9"/>
    </row>
    <row r="84" spans="1:10" ht="15" customHeight="1">
      <c r="A84" s="24" t="s">
        <v>178</v>
      </c>
      <c r="B84" s="15" t="s">
        <v>131</v>
      </c>
      <c r="C84" s="9">
        <v>18</v>
      </c>
      <c r="D84" s="25"/>
      <c r="E84" s="9">
        <v>93</v>
      </c>
      <c r="F84" s="25">
        <f t="shared" si="6"/>
        <v>6975</v>
      </c>
      <c r="G84" s="25"/>
      <c r="H84" s="25">
        <f>H83</f>
        <v>499.2</v>
      </c>
      <c r="I84" s="25">
        <f t="shared" si="5"/>
        <v>2122.2470588235292</v>
      </c>
      <c r="J84" s="9"/>
    </row>
    <row r="85" spans="1:10" ht="15" customHeight="1">
      <c r="A85" s="28" t="s">
        <v>148</v>
      </c>
      <c r="B85" s="29">
        <v>4337</v>
      </c>
      <c r="C85" s="27">
        <v>19</v>
      </c>
      <c r="D85" s="26">
        <v>6000</v>
      </c>
      <c r="E85" s="27"/>
      <c r="F85" s="26">
        <f t="shared" si="6"/>
        <v>6000</v>
      </c>
      <c r="G85" s="26">
        <v>1938</v>
      </c>
      <c r="H85" s="26">
        <f>G85/4</f>
        <v>484.5</v>
      </c>
      <c r="I85" s="26">
        <f t="shared" si="5"/>
        <v>1132.5470588235294</v>
      </c>
      <c r="J85" s="27"/>
    </row>
    <row r="86" spans="1:10" ht="15" customHeight="1">
      <c r="A86" s="9" t="s">
        <v>236</v>
      </c>
      <c r="B86" s="15" t="s">
        <v>136</v>
      </c>
      <c r="C86" s="9">
        <v>19</v>
      </c>
      <c r="D86" s="25"/>
      <c r="E86" s="9">
        <v>11</v>
      </c>
      <c r="F86" s="25">
        <f t="shared" si="6"/>
        <v>825</v>
      </c>
      <c r="G86" s="25"/>
      <c r="H86" s="25">
        <f>H85</f>
        <v>484.5</v>
      </c>
      <c r="I86" s="25">
        <f t="shared" si="5"/>
        <v>-4042.4529411764706</v>
      </c>
      <c r="J86" s="9"/>
    </row>
    <row r="87" spans="1:10" ht="15" customHeight="1">
      <c r="A87" s="24" t="s">
        <v>248</v>
      </c>
      <c r="B87" s="15" t="s">
        <v>131</v>
      </c>
      <c r="C87" s="9">
        <v>19</v>
      </c>
      <c r="D87" s="25"/>
      <c r="E87" s="9">
        <v>92</v>
      </c>
      <c r="F87" s="25">
        <f t="shared" si="6"/>
        <v>6900</v>
      </c>
      <c r="G87" s="25"/>
      <c r="H87" s="25">
        <f>H86</f>
        <v>484.5</v>
      </c>
      <c r="I87" s="25">
        <f t="shared" si="5"/>
        <v>2032.5470588235294</v>
      </c>
      <c r="J87" s="9"/>
    </row>
    <row r="88" spans="1:10" ht="15" customHeight="1">
      <c r="A88" s="9" t="s">
        <v>175</v>
      </c>
      <c r="B88" s="15" t="s">
        <v>138</v>
      </c>
      <c r="C88" s="9">
        <v>19</v>
      </c>
      <c r="D88" s="25"/>
      <c r="E88" s="9">
        <v>94</v>
      </c>
      <c r="F88" s="25">
        <f t="shared" si="6"/>
        <v>7050</v>
      </c>
      <c r="G88" s="25"/>
      <c r="H88" s="25">
        <f>H87</f>
        <v>484.5</v>
      </c>
      <c r="I88" s="25">
        <f t="shared" si="5"/>
        <v>2182.5470588235294</v>
      </c>
      <c r="J88" s="9"/>
    </row>
    <row r="89" spans="1:10" ht="15" customHeight="1">
      <c r="A89" s="5"/>
      <c r="B89" s="5"/>
      <c r="C89" s="5"/>
      <c r="D89" s="6"/>
      <c r="E89" s="5"/>
      <c r="F89" s="6">
        <f>SUM(F4:F88)</f>
        <v>411600</v>
      </c>
      <c r="G89" s="6"/>
      <c r="H89" s="6">
        <f>SUM(H4:H88)</f>
        <v>43315.999999999985</v>
      </c>
      <c r="I89" s="6">
        <f>F89+H89</f>
        <v>454916</v>
      </c>
      <c r="J89" s="6"/>
    </row>
    <row r="90" spans="1:10" ht="15" customHeight="1">
      <c r="A90" s="5"/>
      <c r="B90" s="5"/>
      <c r="C90" s="5"/>
      <c r="D90" s="6"/>
      <c r="E90" s="5"/>
      <c r="F90" s="6"/>
      <c r="G90" s="6"/>
      <c r="H90" s="8" t="s">
        <v>59</v>
      </c>
      <c r="I90" s="6">
        <f>I89/(COUNTIF(A4:A88,"*"))</f>
        <v>5351.9529411764706</v>
      </c>
      <c r="J90" s="5"/>
    </row>
  </sheetData>
  <autoFilter ref="A3:J88" xr:uid="{6F474B58-787A-4D45-B02F-A5A27401A210}">
    <sortState xmlns:xlrd2="http://schemas.microsoft.com/office/spreadsheetml/2017/richdata2" ref="A4:J90">
      <sortCondition ref="C3:C88"/>
    </sortState>
  </autoFilter>
  <conditionalFormatting sqref="I4:I88">
    <cfRule type="cellIs" dxfId="2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B61E1-55D5-C74F-AD30-99B8C4FD5B2D}">
  <dimension ref="A1:J100"/>
  <sheetViews>
    <sheetView zoomScale="80" zoomScaleNormal="80" workbookViewId="0">
      <selection activeCell="B102" sqref="B102"/>
    </sheetView>
  </sheetViews>
  <sheetFormatPr defaultColWidth="8.85546875" defaultRowHeight="15" customHeight="1"/>
  <cols>
    <col min="1" max="1" width="24.5703125" style="2" customWidth="1"/>
    <col min="2" max="2" width="14.7109375" style="2" bestFit="1" customWidth="1"/>
    <col min="3" max="3" width="8.85546875" style="2" bestFit="1" customWidth="1"/>
    <col min="4" max="4" width="10" style="3" bestFit="1" customWidth="1"/>
    <col min="5" max="5" width="11.140625" style="2" customWidth="1"/>
    <col min="6" max="6" width="10.7109375" style="3" bestFit="1" customWidth="1"/>
    <col min="7" max="7" width="11.28515625" style="3" customWidth="1"/>
    <col min="8" max="8" width="13" style="3" customWidth="1"/>
    <col min="9" max="9" width="11.42578125" style="3" bestFit="1" customWidth="1"/>
    <col min="10" max="10" width="35.140625" style="2" bestFit="1" customWidth="1"/>
    <col min="11" max="16384" width="8.85546875" style="2"/>
  </cols>
  <sheetData>
    <row r="1" spans="1:10" ht="31.5">
      <c r="A1" s="7" t="s">
        <v>232</v>
      </c>
      <c r="J1" s="11"/>
    </row>
    <row r="2" spans="1:10" ht="15" customHeight="1">
      <c r="A2" s="1"/>
      <c r="B2" s="1"/>
      <c r="C2" s="1" t="s">
        <v>0</v>
      </c>
      <c r="D2" s="4" t="s">
        <v>1</v>
      </c>
      <c r="E2" s="1" t="s">
        <v>2</v>
      </c>
      <c r="F2" s="4"/>
      <c r="G2" s="4" t="s">
        <v>3</v>
      </c>
      <c r="H2" s="4"/>
      <c r="I2" s="4" t="s">
        <v>4</v>
      </c>
      <c r="J2" s="1"/>
    </row>
    <row r="3" spans="1:10" ht="15" customHeight="1">
      <c r="A3" s="1" t="s">
        <v>5</v>
      </c>
      <c r="B3" s="1" t="s">
        <v>6</v>
      </c>
      <c r="C3" s="1" t="s">
        <v>7</v>
      </c>
      <c r="D3" s="4" t="s">
        <v>8</v>
      </c>
      <c r="E3" s="1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1" t="s">
        <v>14</v>
      </c>
    </row>
    <row r="4" spans="1:10" ht="15" customHeight="1">
      <c r="A4" s="27" t="s">
        <v>18</v>
      </c>
      <c r="B4" s="29" t="s">
        <v>133</v>
      </c>
      <c r="C4" s="39">
        <v>1</v>
      </c>
      <c r="D4" s="40">
        <v>6000</v>
      </c>
      <c r="E4" s="39"/>
      <c r="F4" s="40">
        <f t="shared" ref="F4:F35" si="0">(E4*75)+D4</f>
        <v>6000</v>
      </c>
      <c r="G4" s="40">
        <v>1152</v>
      </c>
      <c r="H4" s="40">
        <f>G4/4</f>
        <v>288</v>
      </c>
      <c r="I4" s="26">
        <f t="shared" ref="I4:I35" si="1">F4+H4-$I$100</f>
        <v>1928.378947368421</v>
      </c>
      <c r="J4" s="27"/>
    </row>
    <row r="5" spans="1:10" ht="15" customHeight="1">
      <c r="A5" s="9" t="s">
        <v>61</v>
      </c>
      <c r="B5" s="15" t="s">
        <v>91</v>
      </c>
      <c r="C5" s="20">
        <v>1</v>
      </c>
      <c r="D5" s="21"/>
      <c r="E5" s="20">
        <v>35</v>
      </c>
      <c r="F5" s="21">
        <f t="shared" si="0"/>
        <v>2625</v>
      </c>
      <c r="G5" s="21"/>
      <c r="H5" s="21">
        <f>H4</f>
        <v>288</v>
      </c>
      <c r="I5" s="25">
        <f t="shared" si="1"/>
        <v>-1446.621052631579</v>
      </c>
      <c r="J5" s="9"/>
    </row>
    <row r="6" spans="1:10" ht="15" customHeight="1">
      <c r="A6" s="9" t="s">
        <v>67</v>
      </c>
      <c r="B6" s="15">
        <v>11437</v>
      </c>
      <c r="C6" s="20">
        <v>1</v>
      </c>
      <c r="D6" s="21"/>
      <c r="E6" s="20">
        <v>46</v>
      </c>
      <c r="F6" s="21">
        <f t="shared" si="0"/>
        <v>3450</v>
      </c>
      <c r="G6" s="21"/>
      <c r="H6" s="21">
        <f>H5</f>
        <v>288</v>
      </c>
      <c r="I6" s="25">
        <f t="shared" si="1"/>
        <v>-621.621052631579</v>
      </c>
      <c r="J6" s="9"/>
    </row>
    <row r="7" spans="1:10" ht="15" customHeight="1">
      <c r="A7" s="9" t="s">
        <v>158</v>
      </c>
      <c r="B7" s="15" t="s">
        <v>109</v>
      </c>
      <c r="C7" s="20">
        <v>1</v>
      </c>
      <c r="D7" s="21"/>
      <c r="E7" s="20">
        <v>43</v>
      </c>
      <c r="F7" s="21">
        <f t="shared" si="0"/>
        <v>3225</v>
      </c>
      <c r="G7" s="21"/>
      <c r="H7" s="21">
        <f>H6</f>
        <v>288</v>
      </c>
      <c r="I7" s="25">
        <f t="shared" si="1"/>
        <v>-846.621052631579</v>
      </c>
      <c r="J7" s="9"/>
    </row>
    <row r="8" spans="1:10" ht="15" customHeight="1">
      <c r="A8" s="27" t="s">
        <v>80</v>
      </c>
      <c r="B8" s="29">
        <v>20835</v>
      </c>
      <c r="C8" s="39">
        <v>2</v>
      </c>
      <c r="D8" s="40">
        <v>6000</v>
      </c>
      <c r="E8" s="39"/>
      <c r="F8" s="40">
        <f t="shared" si="0"/>
        <v>6000</v>
      </c>
      <c r="G8" s="40">
        <v>0</v>
      </c>
      <c r="H8" s="40">
        <f>G8/4</f>
        <v>0</v>
      </c>
      <c r="I8" s="26">
        <f t="shared" si="1"/>
        <v>1640.378947368421</v>
      </c>
      <c r="J8" s="27"/>
    </row>
    <row r="9" spans="1:10" ht="15" customHeight="1">
      <c r="A9" s="9" t="s">
        <v>48</v>
      </c>
      <c r="B9" s="15">
        <v>1992</v>
      </c>
      <c r="C9" s="20">
        <v>2</v>
      </c>
      <c r="D9" s="21"/>
      <c r="E9" s="20">
        <v>12</v>
      </c>
      <c r="F9" s="21">
        <f t="shared" si="0"/>
        <v>900</v>
      </c>
      <c r="G9" s="21"/>
      <c r="H9" s="21">
        <f>H8</f>
        <v>0</v>
      </c>
      <c r="I9" s="25">
        <f t="shared" si="1"/>
        <v>-3459.621052631579</v>
      </c>
      <c r="J9" s="9"/>
    </row>
    <row r="10" spans="1:10" ht="15" customHeight="1">
      <c r="A10" s="9" t="s">
        <v>331</v>
      </c>
      <c r="B10" s="15">
        <v>1349</v>
      </c>
      <c r="C10" s="20">
        <v>2</v>
      </c>
      <c r="D10" s="21"/>
      <c r="E10" s="20">
        <v>22</v>
      </c>
      <c r="F10" s="21">
        <f t="shared" si="0"/>
        <v>1650</v>
      </c>
      <c r="G10" s="21"/>
      <c r="H10" s="21">
        <f>H9</f>
        <v>0</v>
      </c>
      <c r="I10" s="25">
        <f t="shared" si="1"/>
        <v>-2709.621052631579</v>
      </c>
      <c r="J10" s="9"/>
    </row>
    <row r="11" spans="1:10" ht="15" customHeight="1">
      <c r="A11" s="9" t="s">
        <v>333</v>
      </c>
      <c r="B11" s="15">
        <v>11555</v>
      </c>
      <c r="C11" s="20">
        <v>2</v>
      </c>
      <c r="D11" s="21"/>
      <c r="E11" s="20">
        <v>64</v>
      </c>
      <c r="F11" s="21">
        <f t="shared" si="0"/>
        <v>4800</v>
      </c>
      <c r="G11" s="21"/>
      <c r="H11" s="21">
        <f>H10</f>
        <v>0</v>
      </c>
      <c r="I11" s="25">
        <f t="shared" si="1"/>
        <v>440.378947368421</v>
      </c>
      <c r="J11" s="9"/>
    </row>
    <row r="12" spans="1:10" ht="15" customHeight="1">
      <c r="A12" s="27" t="s">
        <v>172</v>
      </c>
      <c r="B12" s="29">
        <v>24859</v>
      </c>
      <c r="C12" s="39">
        <v>3</v>
      </c>
      <c r="D12" s="40">
        <v>6000</v>
      </c>
      <c r="E12" s="39"/>
      <c r="F12" s="40">
        <f t="shared" si="0"/>
        <v>6000</v>
      </c>
      <c r="G12" s="40">
        <v>480</v>
      </c>
      <c r="H12" s="40">
        <f>G12/4</f>
        <v>120</v>
      </c>
      <c r="I12" s="26">
        <f t="shared" si="1"/>
        <v>1760.378947368421</v>
      </c>
      <c r="J12" s="27"/>
    </row>
    <row r="13" spans="1:10" ht="15" customHeight="1">
      <c r="A13" s="9" t="s">
        <v>56</v>
      </c>
      <c r="B13" s="15" t="s">
        <v>113</v>
      </c>
      <c r="C13" s="20">
        <v>3</v>
      </c>
      <c r="D13" s="21"/>
      <c r="E13" s="20">
        <v>2</v>
      </c>
      <c r="F13" s="21">
        <f t="shared" si="0"/>
        <v>150</v>
      </c>
      <c r="G13" s="21"/>
      <c r="H13" s="21">
        <f>H12</f>
        <v>120</v>
      </c>
      <c r="I13" s="25">
        <f t="shared" si="1"/>
        <v>-4089.621052631579</v>
      </c>
      <c r="J13" s="9"/>
    </row>
    <row r="14" spans="1:10" ht="15" customHeight="1">
      <c r="A14" s="9" t="s">
        <v>22</v>
      </c>
      <c r="B14" s="15">
        <v>29100</v>
      </c>
      <c r="C14" s="20">
        <v>3</v>
      </c>
      <c r="D14" s="21"/>
      <c r="E14" s="20">
        <v>49</v>
      </c>
      <c r="F14" s="21">
        <f t="shared" si="0"/>
        <v>3675</v>
      </c>
      <c r="G14" s="21"/>
      <c r="H14" s="21">
        <f>H13</f>
        <v>120</v>
      </c>
      <c r="I14" s="25">
        <f t="shared" si="1"/>
        <v>-564.621052631579</v>
      </c>
      <c r="J14" s="9"/>
    </row>
    <row r="15" spans="1:10" ht="15" customHeight="1">
      <c r="A15" s="9" t="s">
        <v>159</v>
      </c>
      <c r="B15" s="15">
        <v>4420</v>
      </c>
      <c r="C15" s="20">
        <v>3</v>
      </c>
      <c r="D15" s="21"/>
      <c r="E15" s="20">
        <v>44</v>
      </c>
      <c r="F15" s="21">
        <f t="shared" si="0"/>
        <v>3300</v>
      </c>
      <c r="G15" s="21"/>
      <c r="H15" s="21">
        <f>H14</f>
        <v>120</v>
      </c>
      <c r="I15" s="25">
        <f t="shared" si="1"/>
        <v>-939.621052631579</v>
      </c>
      <c r="J15" s="9"/>
    </row>
    <row r="16" spans="1:10" ht="15" customHeight="1">
      <c r="A16" s="27" t="s">
        <v>30</v>
      </c>
      <c r="B16" s="27" t="s">
        <v>92</v>
      </c>
      <c r="C16" s="27">
        <v>4</v>
      </c>
      <c r="D16" s="27">
        <v>6000</v>
      </c>
      <c r="E16" s="27"/>
      <c r="F16" s="40">
        <f t="shared" si="0"/>
        <v>6000</v>
      </c>
      <c r="G16" s="27">
        <v>3707</v>
      </c>
      <c r="H16" s="40">
        <f>G16/4</f>
        <v>926.75</v>
      </c>
      <c r="I16" s="26">
        <f t="shared" si="1"/>
        <v>2567.128947368421</v>
      </c>
      <c r="J16" s="27"/>
    </row>
    <row r="17" spans="1:10" ht="15" customHeight="1">
      <c r="A17" s="9" t="s">
        <v>225</v>
      </c>
      <c r="B17" s="15">
        <v>11490</v>
      </c>
      <c r="C17" s="20">
        <v>4</v>
      </c>
      <c r="D17" s="21"/>
      <c r="E17" s="20">
        <v>28</v>
      </c>
      <c r="F17" s="21">
        <f t="shared" si="0"/>
        <v>2100</v>
      </c>
      <c r="G17" s="21"/>
      <c r="H17" s="21">
        <f>H16</f>
        <v>926.75</v>
      </c>
      <c r="I17" s="25">
        <f t="shared" si="1"/>
        <v>-1332.871052631579</v>
      </c>
      <c r="J17" s="9"/>
    </row>
    <row r="18" spans="1:10" ht="15" customHeight="1">
      <c r="A18" s="9" t="s">
        <v>280</v>
      </c>
      <c r="B18" s="15" t="s">
        <v>201</v>
      </c>
      <c r="C18" s="20">
        <v>4</v>
      </c>
      <c r="D18" s="21"/>
      <c r="E18" s="20">
        <v>38</v>
      </c>
      <c r="F18" s="21">
        <f t="shared" si="0"/>
        <v>2850</v>
      </c>
      <c r="G18" s="21"/>
      <c r="H18" s="21">
        <f>H17</f>
        <v>926.75</v>
      </c>
      <c r="I18" s="25">
        <f t="shared" si="1"/>
        <v>-582.871052631579</v>
      </c>
      <c r="J18" s="9"/>
    </row>
    <row r="19" spans="1:10" ht="15" customHeight="1">
      <c r="A19" s="51" t="s">
        <v>85</v>
      </c>
      <c r="B19" s="15" t="s">
        <v>140</v>
      </c>
      <c r="C19" s="20">
        <v>4</v>
      </c>
      <c r="D19" s="21"/>
      <c r="E19" s="20">
        <v>52</v>
      </c>
      <c r="F19" s="21">
        <f t="shared" si="0"/>
        <v>3900</v>
      </c>
      <c r="G19" s="21"/>
      <c r="H19" s="21">
        <f>H18</f>
        <v>926.75</v>
      </c>
      <c r="I19" s="25">
        <f t="shared" si="1"/>
        <v>467.128947368421</v>
      </c>
      <c r="J19" s="9"/>
    </row>
    <row r="20" spans="1:10" ht="15" customHeight="1">
      <c r="A20" s="27" t="s">
        <v>193</v>
      </c>
      <c r="B20" s="29">
        <v>11382</v>
      </c>
      <c r="C20" s="39">
        <v>5</v>
      </c>
      <c r="D20" s="40">
        <v>6000</v>
      </c>
      <c r="E20" s="39"/>
      <c r="F20" s="40">
        <f t="shared" si="0"/>
        <v>6000</v>
      </c>
      <c r="G20" s="40">
        <v>0</v>
      </c>
      <c r="H20" s="40">
        <f>G20/4</f>
        <v>0</v>
      </c>
      <c r="I20" s="26">
        <f t="shared" si="1"/>
        <v>1640.378947368421</v>
      </c>
      <c r="J20" s="27"/>
    </row>
    <row r="21" spans="1:10" ht="15" customHeight="1">
      <c r="A21" s="9" t="s">
        <v>45</v>
      </c>
      <c r="B21" s="15" t="s">
        <v>111</v>
      </c>
      <c r="C21" s="20">
        <v>5</v>
      </c>
      <c r="D21" s="21"/>
      <c r="E21" s="20">
        <v>40</v>
      </c>
      <c r="F21" s="21">
        <f t="shared" si="0"/>
        <v>3000</v>
      </c>
      <c r="G21" s="21"/>
      <c r="H21" s="21">
        <f>H20</f>
        <v>0</v>
      </c>
      <c r="I21" s="25">
        <f t="shared" si="1"/>
        <v>-1359.621052631579</v>
      </c>
      <c r="J21" s="9"/>
    </row>
    <row r="22" spans="1:10" ht="15" customHeight="1">
      <c r="A22" s="9" t="s">
        <v>335</v>
      </c>
      <c r="B22" s="15">
        <v>11388</v>
      </c>
      <c r="C22" s="20">
        <v>5</v>
      </c>
      <c r="D22" s="21"/>
      <c r="E22" s="20">
        <v>10</v>
      </c>
      <c r="F22" s="21">
        <f t="shared" si="0"/>
        <v>750</v>
      </c>
      <c r="G22" s="21"/>
      <c r="H22" s="21">
        <f>H21</f>
        <v>0</v>
      </c>
      <c r="I22" s="25">
        <f t="shared" si="1"/>
        <v>-3609.621052631579</v>
      </c>
      <c r="J22" s="9"/>
    </row>
    <row r="23" spans="1:10" ht="15" customHeight="1">
      <c r="A23" s="9" t="s">
        <v>334</v>
      </c>
      <c r="B23" s="15">
        <v>40922</v>
      </c>
      <c r="C23" s="20">
        <v>5</v>
      </c>
      <c r="D23" s="21"/>
      <c r="E23" s="20">
        <v>35</v>
      </c>
      <c r="F23" s="21">
        <f t="shared" si="0"/>
        <v>2625</v>
      </c>
      <c r="G23" s="21"/>
      <c r="H23" s="21">
        <f>H22</f>
        <v>0</v>
      </c>
      <c r="I23" s="25">
        <f t="shared" si="1"/>
        <v>-1734.621052631579</v>
      </c>
      <c r="J23" s="9"/>
    </row>
    <row r="24" spans="1:10" ht="15" customHeight="1">
      <c r="A24" s="27" t="s">
        <v>337</v>
      </c>
      <c r="B24" s="29" t="s">
        <v>104</v>
      </c>
      <c r="C24" s="39">
        <v>6</v>
      </c>
      <c r="D24" s="40">
        <v>6000</v>
      </c>
      <c r="E24" s="39"/>
      <c r="F24" s="40">
        <f t="shared" si="0"/>
        <v>6000</v>
      </c>
      <c r="G24" s="40">
        <v>620</v>
      </c>
      <c r="H24" s="40">
        <f>G24/4</f>
        <v>155</v>
      </c>
      <c r="I24" s="26">
        <f t="shared" si="1"/>
        <v>1795.378947368421</v>
      </c>
      <c r="J24" s="27"/>
    </row>
    <row r="25" spans="1:10" ht="15" customHeight="1">
      <c r="A25" s="9" t="s">
        <v>283</v>
      </c>
      <c r="B25" s="15" t="s">
        <v>125</v>
      </c>
      <c r="C25" s="20">
        <v>6</v>
      </c>
      <c r="D25" s="21"/>
      <c r="E25" s="20">
        <v>97</v>
      </c>
      <c r="F25" s="21">
        <f t="shared" si="0"/>
        <v>7275</v>
      </c>
      <c r="G25" s="21"/>
      <c r="H25" s="21">
        <f>H24</f>
        <v>155</v>
      </c>
      <c r="I25" s="25">
        <f t="shared" si="1"/>
        <v>3070.378947368421</v>
      </c>
      <c r="J25" s="9"/>
    </row>
    <row r="26" spans="1:10" ht="15" customHeight="1">
      <c r="A26" s="9" t="s">
        <v>332</v>
      </c>
      <c r="B26" s="15">
        <v>11555</v>
      </c>
      <c r="C26" s="20">
        <v>6</v>
      </c>
      <c r="D26" s="21"/>
      <c r="E26" s="20">
        <v>42</v>
      </c>
      <c r="F26" s="21">
        <f t="shared" si="0"/>
        <v>3150</v>
      </c>
      <c r="G26" s="21"/>
      <c r="H26" s="21">
        <f>H25</f>
        <v>155</v>
      </c>
      <c r="I26" s="25">
        <f t="shared" si="1"/>
        <v>-1054.621052631579</v>
      </c>
      <c r="J26" s="9"/>
    </row>
    <row r="27" spans="1:10" ht="15" customHeight="1">
      <c r="A27" s="9" t="s">
        <v>253</v>
      </c>
      <c r="B27" s="15">
        <v>25645</v>
      </c>
      <c r="C27" s="20">
        <v>6</v>
      </c>
      <c r="D27" s="21"/>
      <c r="E27" s="20">
        <v>42</v>
      </c>
      <c r="F27" s="21">
        <f t="shared" si="0"/>
        <v>3150</v>
      </c>
      <c r="G27" s="21"/>
      <c r="H27" s="21">
        <f>H26</f>
        <v>155</v>
      </c>
      <c r="I27" s="25">
        <f t="shared" si="1"/>
        <v>-1054.621052631579</v>
      </c>
      <c r="J27" s="9"/>
    </row>
    <row r="28" spans="1:10" ht="15" customHeight="1">
      <c r="A28" s="42" t="s">
        <v>154</v>
      </c>
      <c r="B28" s="29" t="s">
        <v>94</v>
      </c>
      <c r="C28" s="39">
        <v>7</v>
      </c>
      <c r="D28" s="40">
        <v>6000</v>
      </c>
      <c r="E28" s="39"/>
      <c r="F28" s="40">
        <f t="shared" si="0"/>
        <v>6000</v>
      </c>
      <c r="G28" s="40">
        <v>905</v>
      </c>
      <c r="H28" s="40">
        <f>G28/4</f>
        <v>226.25</v>
      </c>
      <c r="I28" s="26">
        <f t="shared" si="1"/>
        <v>1866.628947368421</v>
      </c>
      <c r="J28" s="27"/>
    </row>
    <row r="29" spans="1:10" ht="15" customHeight="1">
      <c r="A29" s="52" t="s">
        <v>62</v>
      </c>
      <c r="B29" s="22">
        <v>40068</v>
      </c>
      <c r="C29" s="20">
        <v>7</v>
      </c>
      <c r="D29" s="21"/>
      <c r="E29" s="20">
        <v>23</v>
      </c>
      <c r="F29" s="21">
        <f t="shared" si="0"/>
        <v>1725</v>
      </c>
      <c r="G29" s="21"/>
      <c r="H29" s="21">
        <f>H28</f>
        <v>226.25</v>
      </c>
      <c r="I29" s="25">
        <f t="shared" si="1"/>
        <v>-2408.371052631579</v>
      </c>
      <c r="J29" s="20"/>
    </row>
    <row r="30" spans="1:10" ht="15" customHeight="1">
      <c r="A30" s="51" t="s">
        <v>36</v>
      </c>
      <c r="B30" s="15">
        <v>39753</v>
      </c>
      <c r="C30" s="20">
        <v>7</v>
      </c>
      <c r="D30" s="21"/>
      <c r="E30" s="20">
        <v>26</v>
      </c>
      <c r="F30" s="21">
        <f t="shared" si="0"/>
        <v>1950</v>
      </c>
      <c r="G30" s="21"/>
      <c r="H30" s="21">
        <f>H29</f>
        <v>226.25</v>
      </c>
      <c r="I30" s="25">
        <f t="shared" si="1"/>
        <v>-2183.371052631579</v>
      </c>
      <c r="J30" s="9"/>
    </row>
    <row r="31" spans="1:10" ht="15" customHeight="1">
      <c r="A31" s="20" t="s">
        <v>339</v>
      </c>
      <c r="B31" s="20" t="s">
        <v>230</v>
      </c>
      <c r="C31" s="20">
        <v>7</v>
      </c>
      <c r="D31" s="20"/>
      <c r="E31" s="20">
        <v>70</v>
      </c>
      <c r="F31" s="21">
        <f t="shared" si="0"/>
        <v>5250</v>
      </c>
      <c r="G31" s="20"/>
      <c r="H31" s="21">
        <f>H30</f>
        <v>226.25</v>
      </c>
      <c r="I31" s="25">
        <f t="shared" si="1"/>
        <v>1116.628947368421</v>
      </c>
      <c r="J31" s="20"/>
    </row>
    <row r="32" spans="1:10" ht="15" customHeight="1">
      <c r="A32" s="27" t="s">
        <v>255</v>
      </c>
      <c r="B32" s="29">
        <v>11477</v>
      </c>
      <c r="C32" s="39">
        <v>8</v>
      </c>
      <c r="D32" s="40">
        <v>6000</v>
      </c>
      <c r="E32" s="39"/>
      <c r="F32" s="40">
        <f t="shared" si="0"/>
        <v>6000</v>
      </c>
      <c r="G32" s="40">
        <v>1637</v>
      </c>
      <c r="H32" s="40">
        <f>G32/4</f>
        <v>409.25</v>
      </c>
      <c r="I32" s="26">
        <f t="shared" si="1"/>
        <v>2049.628947368421</v>
      </c>
      <c r="J32" s="27"/>
    </row>
    <row r="33" spans="1:10" ht="15" customHeight="1">
      <c r="A33" s="9" t="s">
        <v>270</v>
      </c>
      <c r="B33" s="15" t="s">
        <v>93</v>
      </c>
      <c r="C33" s="20">
        <v>8</v>
      </c>
      <c r="D33" s="21"/>
      <c r="E33" s="20">
        <v>19</v>
      </c>
      <c r="F33" s="21">
        <f t="shared" si="0"/>
        <v>1425</v>
      </c>
      <c r="G33" s="21"/>
      <c r="H33" s="21">
        <f>H32</f>
        <v>409.25</v>
      </c>
      <c r="I33" s="25">
        <f t="shared" si="1"/>
        <v>-2525.371052631579</v>
      </c>
      <c r="J33" s="9"/>
    </row>
    <row r="34" spans="1:10" ht="15" customHeight="1">
      <c r="A34" s="9" t="s">
        <v>157</v>
      </c>
      <c r="B34" s="15" t="s">
        <v>202</v>
      </c>
      <c r="C34" s="20">
        <v>8</v>
      </c>
      <c r="D34" s="21"/>
      <c r="E34" s="20">
        <v>30</v>
      </c>
      <c r="F34" s="21">
        <f t="shared" si="0"/>
        <v>2250</v>
      </c>
      <c r="G34" s="21"/>
      <c r="H34" s="21">
        <f>H33</f>
        <v>409.25</v>
      </c>
      <c r="I34" s="25">
        <f t="shared" si="1"/>
        <v>-1700.371052631579</v>
      </c>
      <c r="J34" s="9"/>
    </row>
    <row r="35" spans="1:10" ht="15" customHeight="1">
      <c r="A35" s="9" t="s">
        <v>15</v>
      </c>
      <c r="B35" s="15" t="s">
        <v>195</v>
      </c>
      <c r="C35" s="20">
        <v>8</v>
      </c>
      <c r="D35" s="21"/>
      <c r="E35" s="20">
        <v>13</v>
      </c>
      <c r="F35" s="21">
        <f t="shared" si="0"/>
        <v>975</v>
      </c>
      <c r="G35" s="21"/>
      <c r="H35" s="21">
        <f>H34</f>
        <v>409.25</v>
      </c>
      <c r="I35" s="25">
        <f t="shared" si="1"/>
        <v>-2975.371052631579</v>
      </c>
      <c r="J35" s="9"/>
    </row>
    <row r="36" spans="1:10" ht="15" customHeight="1">
      <c r="A36" s="27" t="s">
        <v>233</v>
      </c>
      <c r="B36" s="29" t="s">
        <v>109</v>
      </c>
      <c r="C36" s="39">
        <v>9</v>
      </c>
      <c r="D36" s="40">
        <v>6000</v>
      </c>
      <c r="E36" s="39"/>
      <c r="F36" s="40">
        <f t="shared" ref="F36:F67" si="2">(E36*75)+D36</f>
        <v>6000</v>
      </c>
      <c r="G36" s="40">
        <v>945</v>
      </c>
      <c r="H36" s="40">
        <f>G36/4</f>
        <v>236.25</v>
      </c>
      <c r="I36" s="26">
        <f t="shared" ref="I36:I67" si="3">F36+H36-$I$100</f>
        <v>1876.628947368421</v>
      </c>
      <c r="J36" s="27"/>
    </row>
    <row r="37" spans="1:10" ht="15" customHeight="1">
      <c r="A37" s="9" t="s">
        <v>184</v>
      </c>
      <c r="B37" s="15">
        <v>41467</v>
      </c>
      <c r="C37" s="20">
        <v>9</v>
      </c>
      <c r="D37" s="21"/>
      <c r="E37" s="20">
        <v>44</v>
      </c>
      <c r="F37" s="21">
        <f t="shared" si="2"/>
        <v>3300</v>
      </c>
      <c r="G37" s="21"/>
      <c r="H37" s="21">
        <f>H36</f>
        <v>236.25</v>
      </c>
      <c r="I37" s="25">
        <f t="shared" si="3"/>
        <v>-823.371052631579</v>
      </c>
      <c r="J37" s="9"/>
    </row>
    <row r="38" spans="1:10" ht="15" customHeight="1">
      <c r="A38" s="9" t="s">
        <v>235</v>
      </c>
      <c r="B38" s="15">
        <v>11559</v>
      </c>
      <c r="C38" s="20">
        <v>9</v>
      </c>
      <c r="D38" s="21"/>
      <c r="E38" s="20">
        <v>83</v>
      </c>
      <c r="F38" s="21">
        <f t="shared" si="2"/>
        <v>6225</v>
      </c>
      <c r="G38" s="21"/>
      <c r="H38" s="21">
        <f>H37</f>
        <v>236.25</v>
      </c>
      <c r="I38" s="25">
        <f t="shared" si="3"/>
        <v>2101.628947368421</v>
      </c>
      <c r="J38" s="9"/>
    </row>
    <row r="39" spans="1:10" ht="15" customHeight="1">
      <c r="A39" s="9" t="s">
        <v>39</v>
      </c>
      <c r="B39" s="15" t="s">
        <v>134</v>
      </c>
      <c r="C39" s="20">
        <v>9</v>
      </c>
      <c r="D39" s="21"/>
      <c r="E39" s="20">
        <v>4</v>
      </c>
      <c r="F39" s="21">
        <f t="shared" si="2"/>
        <v>300</v>
      </c>
      <c r="G39" s="21"/>
      <c r="H39" s="21">
        <f>H38</f>
        <v>236.25</v>
      </c>
      <c r="I39" s="25">
        <f t="shared" si="3"/>
        <v>-3823.371052631579</v>
      </c>
      <c r="J39" s="9"/>
    </row>
    <row r="40" spans="1:10" ht="15" customHeight="1">
      <c r="A40" s="27" t="s">
        <v>293</v>
      </c>
      <c r="B40" s="29">
        <v>11327</v>
      </c>
      <c r="C40" s="39">
        <v>10</v>
      </c>
      <c r="D40" s="40">
        <v>3000</v>
      </c>
      <c r="E40" s="39"/>
      <c r="F40" s="40">
        <f t="shared" si="2"/>
        <v>3000</v>
      </c>
      <c r="G40" s="40">
        <v>982</v>
      </c>
      <c r="H40" s="40">
        <f>G40/3</f>
        <v>327.33333333333331</v>
      </c>
      <c r="I40" s="26">
        <f t="shared" si="3"/>
        <v>-1032.2877192982455</v>
      </c>
      <c r="J40" s="27"/>
    </row>
    <row r="41" spans="1:10" ht="15" customHeight="1">
      <c r="A41" s="9" t="s">
        <v>343</v>
      </c>
      <c r="B41" s="15">
        <v>22306</v>
      </c>
      <c r="C41" s="20">
        <v>10</v>
      </c>
      <c r="D41" s="21"/>
      <c r="E41" s="20">
        <v>38</v>
      </c>
      <c r="F41" s="21">
        <f t="shared" si="2"/>
        <v>2850</v>
      </c>
      <c r="G41" s="21"/>
      <c r="H41" s="21">
        <f>H40</f>
        <v>327.33333333333331</v>
      </c>
      <c r="I41" s="25">
        <f t="shared" si="3"/>
        <v>-1182.2877192982455</v>
      </c>
      <c r="J41" s="9"/>
    </row>
    <row r="42" spans="1:10" ht="15" customHeight="1">
      <c r="A42" s="9" t="s">
        <v>341</v>
      </c>
      <c r="B42" s="9">
        <v>37129</v>
      </c>
      <c r="C42" s="9">
        <v>10</v>
      </c>
      <c r="D42" s="9"/>
      <c r="E42" s="9">
        <v>10</v>
      </c>
      <c r="F42" s="21">
        <f t="shared" si="2"/>
        <v>750</v>
      </c>
      <c r="G42" s="9"/>
      <c r="H42" s="21">
        <f>H41</f>
        <v>327.33333333333331</v>
      </c>
      <c r="I42" s="25">
        <f t="shared" si="3"/>
        <v>-3282.287719298246</v>
      </c>
      <c r="J42" s="9"/>
    </row>
    <row r="43" spans="1:10" ht="15" customHeight="1">
      <c r="A43" s="27" t="s">
        <v>275</v>
      </c>
      <c r="B43" s="29">
        <v>11527</v>
      </c>
      <c r="C43" s="39">
        <v>11</v>
      </c>
      <c r="D43" s="40">
        <v>6000</v>
      </c>
      <c r="E43" s="39"/>
      <c r="F43" s="40">
        <f t="shared" si="2"/>
        <v>6000</v>
      </c>
      <c r="G43" s="40">
        <v>1930</v>
      </c>
      <c r="H43" s="40">
        <f>G43/4</f>
        <v>482.5</v>
      </c>
      <c r="I43" s="26">
        <f t="shared" si="3"/>
        <v>2122.878947368421</v>
      </c>
      <c r="J43" s="27"/>
    </row>
    <row r="44" spans="1:10" s="37" customFormat="1" ht="15" customHeight="1">
      <c r="A44" s="9" t="s">
        <v>282</v>
      </c>
      <c r="B44" s="15">
        <v>27211</v>
      </c>
      <c r="C44" s="20">
        <v>11</v>
      </c>
      <c r="D44" s="21"/>
      <c r="E44" s="20">
        <v>4</v>
      </c>
      <c r="F44" s="21">
        <f t="shared" si="2"/>
        <v>300</v>
      </c>
      <c r="G44" s="21"/>
      <c r="H44" s="21">
        <f>H43</f>
        <v>482.5</v>
      </c>
      <c r="I44" s="25">
        <f t="shared" si="3"/>
        <v>-3577.121052631579</v>
      </c>
      <c r="J44" s="9"/>
    </row>
    <row r="45" spans="1:10" s="37" customFormat="1" ht="15" customHeight="1">
      <c r="A45" s="9" t="s">
        <v>160</v>
      </c>
      <c r="B45" s="15" t="s">
        <v>95</v>
      </c>
      <c r="C45" s="20">
        <v>11</v>
      </c>
      <c r="D45" s="21"/>
      <c r="E45" s="20">
        <v>38</v>
      </c>
      <c r="F45" s="21">
        <f t="shared" si="2"/>
        <v>2850</v>
      </c>
      <c r="G45" s="21"/>
      <c r="H45" s="21">
        <f>H44</f>
        <v>482.5</v>
      </c>
      <c r="I45" s="25">
        <f t="shared" si="3"/>
        <v>-1027.121052631579</v>
      </c>
      <c r="J45" s="9"/>
    </row>
    <row r="46" spans="1:10" ht="15" customHeight="1">
      <c r="A46" s="9" t="s">
        <v>165</v>
      </c>
      <c r="B46" s="15" t="s">
        <v>122</v>
      </c>
      <c r="C46" s="20">
        <v>11</v>
      </c>
      <c r="D46" s="21"/>
      <c r="E46" s="20">
        <v>73</v>
      </c>
      <c r="F46" s="21">
        <f t="shared" si="2"/>
        <v>5475</v>
      </c>
      <c r="G46" s="21"/>
      <c r="H46" s="21">
        <f>H45</f>
        <v>482.5</v>
      </c>
      <c r="I46" s="25">
        <f t="shared" si="3"/>
        <v>1597.878947368421</v>
      </c>
      <c r="J46" s="9"/>
    </row>
    <row r="47" spans="1:10" ht="15" customHeight="1">
      <c r="A47" s="42" t="s">
        <v>221</v>
      </c>
      <c r="B47" s="29">
        <v>20822</v>
      </c>
      <c r="C47" s="39">
        <v>12</v>
      </c>
      <c r="D47" s="40">
        <v>6000</v>
      </c>
      <c r="E47" s="39"/>
      <c r="F47" s="40">
        <f t="shared" si="2"/>
        <v>6000</v>
      </c>
      <c r="G47" s="40">
        <v>376</v>
      </c>
      <c r="H47" s="40">
        <f>G47/4</f>
        <v>94</v>
      </c>
      <c r="I47" s="26">
        <f t="shared" si="3"/>
        <v>1734.378947368421</v>
      </c>
      <c r="J47" s="27"/>
    </row>
    <row r="48" spans="1:10" ht="15" customHeight="1">
      <c r="A48" s="51" t="s">
        <v>281</v>
      </c>
      <c r="B48" s="15">
        <v>11297</v>
      </c>
      <c r="C48" s="20">
        <v>12</v>
      </c>
      <c r="D48" s="21"/>
      <c r="E48" s="20">
        <v>97</v>
      </c>
      <c r="F48" s="21">
        <f t="shared" si="2"/>
        <v>7275</v>
      </c>
      <c r="G48" s="21"/>
      <c r="H48" s="21">
        <f>H47</f>
        <v>94</v>
      </c>
      <c r="I48" s="25">
        <f t="shared" si="3"/>
        <v>3009.378947368421</v>
      </c>
      <c r="J48" s="9"/>
    </row>
    <row r="49" spans="1:10" ht="15" customHeight="1">
      <c r="A49" s="51" t="s">
        <v>344</v>
      </c>
      <c r="B49" s="15">
        <v>23792</v>
      </c>
      <c r="C49" s="20">
        <v>12</v>
      </c>
      <c r="D49" s="21"/>
      <c r="E49" s="20">
        <v>125</v>
      </c>
      <c r="F49" s="21">
        <f t="shared" si="2"/>
        <v>9375</v>
      </c>
      <c r="G49" s="21"/>
      <c r="H49" s="21">
        <f>H48</f>
        <v>94</v>
      </c>
      <c r="I49" s="25">
        <f t="shared" si="3"/>
        <v>5109.378947368421</v>
      </c>
      <c r="J49" s="9"/>
    </row>
    <row r="50" spans="1:10" ht="15" customHeight="1">
      <c r="A50" s="9" t="s">
        <v>162</v>
      </c>
      <c r="B50" s="15" t="s">
        <v>120</v>
      </c>
      <c r="C50" s="20">
        <v>12</v>
      </c>
      <c r="D50" s="21"/>
      <c r="E50" s="20">
        <v>126</v>
      </c>
      <c r="F50" s="21">
        <f t="shared" si="2"/>
        <v>9450</v>
      </c>
      <c r="G50" s="21"/>
      <c r="H50" s="21">
        <f>H49</f>
        <v>94</v>
      </c>
      <c r="I50" s="25">
        <f t="shared" si="3"/>
        <v>5184.378947368421</v>
      </c>
      <c r="J50" s="9"/>
    </row>
    <row r="51" spans="1:10" ht="15" customHeight="1">
      <c r="A51" s="42" t="s">
        <v>55</v>
      </c>
      <c r="B51" s="29" t="s">
        <v>139</v>
      </c>
      <c r="C51" s="39">
        <v>13</v>
      </c>
      <c r="D51" s="40">
        <v>10000</v>
      </c>
      <c r="E51" s="39"/>
      <c r="F51" s="40">
        <f t="shared" si="2"/>
        <v>10000</v>
      </c>
      <c r="G51" s="40">
        <v>2153</v>
      </c>
      <c r="H51" s="40">
        <f>G51/5</f>
        <v>430.6</v>
      </c>
      <c r="I51" s="26">
        <f t="shared" si="3"/>
        <v>6070.9789473684214</v>
      </c>
      <c r="J51" s="27"/>
    </row>
    <row r="52" spans="1:10" ht="15" customHeight="1">
      <c r="A52" s="9" t="s">
        <v>289</v>
      </c>
      <c r="B52" s="15">
        <v>40067</v>
      </c>
      <c r="C52" s="20">
        <v>13</v>
      </c>
      <c r="D52" s="21"/>
      <c r="E52" s="20">
        <v>50</v>
      </c>
      <c r="F52" s="21">
        <f t="shared" si="2"/>
        <v>3750</v>
      </c>
      <c r="G52" s="21"/>
      <c r="H52" s="21">
        <f>H51</f>
        <v>430.6</v>
      </c>
      <c r="I52" s="25">
        <f t="shared" si="3"/>
        <v>-179.02105263157864</v>
      </c>
      <c r="J52" s="9"/>
    </row>
    <row r="53" spans="1:10" ht="15" customHeight="1">
      <c r="A53" s="9" t="s">
        <v>342</v>
      </c>
      <c r="B53" s="9">
        <v>37129</v>
      </c>
      <c r="C53" s="9">
        <v>13</v>
      </c>
      <c r="D53" s="9"/>
      <c r="E53" s="9">
        <v>18</v>
      </c>
      <c r="F53" s="21">
        <f t="shared" si="2"/>
        <v>1350</v>
      </c>
      <c r="G53" s="9"/>
      <c r="H53" s="21">
        <f>H52</f>
        <v>430.6</v>
      </c>
      <c r="I53" s="25">
        <f t="shared" si="3"/>
        <v>-2579.0210526315791</v>
      </c>
      <c r="J53" s="9"/>
    </row>
    <row r="54" spans="1:10" ht="15" customHeight="1">
      <c r="A54" s="9" t="s">
        <v>52</v>
      </c>
      <c r="B54" s="15" t="s">
        <v>110</v>
      </c>
      <c r="C54" s="20">
        <v>13</v>
      </c>
      <c r="D54" s="21"/>
      <c r="E54" s="20">
        <v>46</v>
      </c>
      <c r="F54" s="21">
        <f t="shared" si="2"/>
        <v>3450</v>
      </c>
      <c r="G54" s="21"/>
      <c r="H54" s="21">
        <f>H53</f>
        <v>430.6</v>
      </c>
      <c r="I54" s="25">
        <f t="shared" si="3"/>
        <v>-479.0210526315791</v>
      </c>
      <c r="J54" s="9"/>
    </row>
    <row r="55" spans="1:10" ht="15" customHeight="1">
      <c r="A55" s="20" t="s">
        <v>185</v>
      </c>
      <c r="B55" s="22">
        <v>11557</v>
      </c>
      <c r="C55" s="20">
        <v>13</v>
      </c>
      <c r="D55" s="21"/>
      <c r="E55" s="20">
        <v>65</v>
      </c>
      <c r="F55" s="21">
        <f t="shared" si="2"/>
        <v>4875</v>
      </c>
      <c r="G55" s="21"/>
      <c r="H55" s="21">
        <f>H54</f>
        <v>430.6</v>
      </c>
      <c r="I55" s="25">
        <f t="shared" si="3"/>
        <v>945.97894736842136</v>
      </c>
      <c r="J55" s="14"/>
    </row>
    <row r="56" spans="1:10" ht="15" customHeight="1">
      <c r="A56" s="42" t="s">
        <v>86</v>
      </c>
      <c r="B56" s="29">
        <v>28212</v>
      </c>
      <c r="C56" s="39">
        <v>14</v>
      </c>
      <c r="D56" s="40">
        <v>3000</v>
      </c>
      <c r="E56" s="39"/>
      <c r="F56" s="40">
        <f t="shared" si="2"/>
        <v>3000</v>
      </c>
      <c r="G56" s="40">
        <v>228</v>
      </c>
      <c r="H56" s="40">
        <f>G56/3</f>
        <v>76</v>
      </c>
      <c r="I56" s="26">
        <f t="shared" si="3"/>
        <v>-1283.621052631579</v>
      </c>
      <c r="J56" s="27"/>
    </row>
    <row r="57" spans="1:10" ht="15" customHeight="1">
      <c r="A57" s="51" t="s">
        <v>87</v>
      </c>
      <c r="B57" s="15" t="s">
        <v>141</v>
      </c>
      <c r="C57" s="20">
        <v>14</v>
      </c>
      <c r="D57" s="21"/>
      <c r="E57" s="20">
        <v>11</v>
      </c>
      <c r="F57" s="21">
        <f t="shared" si="2"/>
        <v>825</v>
      </c>
      <c r="G57" s="21"/>
      <c r="H57" s="21">
        <f>H56</f>
        <v>76</v>
      </c>
      <c r="I57" s="25">
        <f t="shared" si="3"/>
        <v>-3458.621052631579</v>
      </c>
      <c r="J57" s="9"/>
    </row>
    <row r="58" spans="1:10" ht="15" customHeight="1">
      <c r="A58" s="51" t="s">
        <v>265</v>
      </c>
      <c r="B58" s="15" t="s">
        <v>138</v>
      </c>
      <c r="C58" s="20">
        <v>14</v>
      </c>
      <c r="D58" s="21"/>
      <c r="E58" s="20">
        <v>49</v>
      </c>
      <c r="F58" s="21">
        <f t="shared" si="2"/>
        <v>3675</v>
      </c>
      <c r="G58" s="21"/>
      <c r="H58" s="21">
        <f>H57</f>
        <v>76</v>
      </c>
      <c r="I58" s="25">
        <f t="shared" si="3"/>
        <v>-608.621052631579</v>
      </c>
      <c r="J58" s="9"/>
    </row>
    <row r="59" spans="1:10" ht="15" customHeight="1">
      <c r="A59" s="27" t="s">
        <v>79</v>
      </c>
      <c r="B59" s="29" t="s">
        <v>124</v>
      </c>
      <c r="C59" s="39">
        <v>15</v>
      </c>
      <c r="D59" s="40">
        <v>10000</v>
      </c>
      <c r="E59" s="39"/>
      <c r="F59" s="40">
        <f t="shared" si="2"/>
        <v>10000</v>
      </c>
      <c r="G59" s="40">
        <v>1987</v>
      </c>
      <c r="H59" s="40">
        <f>G59/5</f>
        <v>397.4</v>
      </c>
      <c r="I59" s="26">
        <f t="shared" si="3"/>
        <v>6037.7789473684206</v>
      </c>
      <c r="J59" s="27"/>
    </row>
    <row r="60" spans="1:10" ht="15" customHeight="1">
      <c r="A60" s="9" t="s">
        <v>240</v>
      </c>
      <c r="B60" s="15">
        <v>2167</v>
      </c>
      <c r="C60" s="20">
        <v>15</v>
      </c>
      <c r="D60" s="21"/>
      <c r="E60" s="20">
        <v>21</v>
      </c>
      <c r="F60" s="21">
        <f t="shared" si="2"/>
        <v>1575</v>
      </c>
      <c r="G60" s="21"/>
      <c r="H60" s="21">
        <f>H59</f>
        <v>397.4</v>
      </c>
      <c r="I60" s="25">
        <f t="shared" si="3"/>
        <v>-2387.2210526315789</v>
      </c>
      <c r="J60" s="9"/>
    </row>
    <row r="61" spans="1:10" ht="15" customHeight="1">
      <c r="A61" s="9" t="s">
        <v>47</v>
      </c>
      <c r="B61" s="15" t="s">
        <v>206</v>
      </c>
      <c r="C61" s="20">
        <v>15</v>
      </c>
      <c r="D61" s="21"/>
      <c r="E61" s="20">
        <v>25</v>
      </c>
      <c r="F61" s="21">
        <f t="shared" si="2"/>
        <v>1875</v>
      </c>
      <c r="G61" s="21"/>
      <c r="H61" s="21">
        <f>H60</f>
        <v>397.4</v>
      </c>
      <c r="I61" s="25">
        <f t="shared" si="3"/>
        <v>-2087.2210526315789</v>
      </c>
      <c r="J61" s="9"/>
    </row>
    <row r="62" spans="1:10" ht="15" customHeight="1">
      <c r="A62" s="9" t="s">
        <v>271</v>
      </c>
      <c r="B62" s="15" t="s">
        <v>130</v>
      </c>
      <c r="C62" s="20">
        <v>15</v>
      </c>
      <c r="D62" s="21"/>
      <c r="E62" s="20">
        <v>44</v>
      </c>
      <c r="F62" s="21">
        <f t="shared" si="2"/>
        <v>3300</v>
      </c>
      <c r="G62" s="21"/>
      <c r="H62" s="21">
        <f>H61</f>
        <v>397.4</v>
      </c>
      <c r="I62" s="25">
        <f t="shared" si="3"/>
        <v>-662.22105263157891</v>
      </c>
      <c r="J62" s="9"/>
    </row>
    <row r="63" spans="1:10" ht="15" customHeight="1">
      <c r="A63" s="20" t="s">
        <v>182</v>
      </c>
      <c r="B63" s="15">
        <v>35826</v>
      </c>
      <c r="C63" s="20">
        <v>15</v>
      </c>
      <c r="D63" s="21"/>
      <c r="E63" s="20">
        <v>41</v>
      </c>
      <c r="F63" s="21">
        <f t="shared" si="2"/>
        <v>3075</v>
      </c>
      <c r="G63" s="21"/>
      <c r="H63" s="21">
        <f>H62</f>
        <v>397.4</v>
      </c>
      <c r="I63" s="25">
        <f t="shared" si="3"/>
        <v>-887.22105263157891</v>
      </c>
      <c r="J63" s="9"/>
    </row>
    <row r="64" spans="1:10" ht="15" customHeight="1">
      <c r="A64" s="27" t="s">
        <v>257</v>
      </c>
      <c r="B64" s="29" t="s">
        <v>119</v>
      </c>
      <c r="C64" s="39">
        <v>16</v>
      </c>
      <c r="D64" s="40">
        <v>6000</v>
      </c>
      <c r="E64" s="39"/>
      <c r="F64" s="40">
        <f t="shared" si="2"/>
        <v>6000</v>
      </c>
      <c r="G64" s="40">
        <v>1005</v>
      </c>
      <c r="H64" s="40">
        <f>G64/4</f>
        <v>251.25</v>
      </c>
      <c r="I64" s="26">
        <f t="shared" si="3"/>
        <v>1891.628947368421</v>
      </c>
      <c r="J64" s="27"/>
    </row>
    <row r="65" spans="1:10" ht="15" customHeight="1">
      <c r="A65" s="9" t="s">
        <v>292</v>
      </c>
      <c r="B65" s="15" t="s">
        <v>142</v>
      </c>
      <c r="C65" s="20">
        <v>16</v>
      </c>
      <c r="D65" s="21"/>
      <c r="E65" s="20">
        <v>20</v>
      </c>
      <c r="F65" s="21">
        <f t="shared" si="2"/>
        <v>1500</v>
      </c>
      <c r="G65" s="21"/>
      <c r="H65" s="21">
        <f>H64</f>
        <v>251.25</v>
      </c>
      <c r="I65" s="25">
        <f t="shared" si="3"/>
        <v>-2608.371052631579</v>
      </c>
      <c r="J65" s="9"/>
    </row>
    <row r="66" spans="1:10" ht="15" customHeight="1">
      <c r="A66" s="9" t="s">
        <v>173</v>
      </c>
      <c r="B66" s="15">
        <v>32717</v>
      </c>
      <c r="C66" s="20">
        <v>16</v>
      </c>
      <c r="D66" s="21"/>
      <c r="E66" s="20">
        <v>14</v>
      </c>
      <c r="F66" s="21">
        <f t="shared" si="2"/>
        <v>1050</v>
      </c>
      <c r="G66" s="21"/>
      <c r="H66" s="21">
        <f>H65</f>
        <v>251.25</v>
      </c>
      <c r="I66" s="25">
        <f t="shared" si="3"/>
        <v>-3058.371052631579</v>
      </c>
      <c r="J66" s="9"/>
    </row>
    <row r="67" spans="1:10" ht="15" customHeight="1">
      <c r="A67" s="9" t="s">
        <v>37</v>
      </c>
      <c r="B67" s="15" t="s">
        <v>117</v>
      </c>
      <c r="C67" s="20">
        <v>16</v>
      </c>
      <c r="D67" s="21"/>
      <c r="E67" s="20">
        <v>58</v>
      </c>
      <c r="F67" s="21">
        <f t="shared" si="2"/>
        <v>4350</v>
      </c>
      <c r="G67" s="21"/>
      <c r="H67" s="21">
        <f>H66</f>
        <v>251.25</v>
      </c>
      <c r="I67" s="25">
        <f t="shared" si="3"/>
        <v>241.628947368421</v>
      </c>
      <c r="J67" s="9"/>
    </row>
    <row r="68" spans="1:10" ht="15" customHeight="1">
      <c r="A68" s="27" t="s">
        <v>188</v>
      </c>
      <c r="B68" s="29" t="s">
        <v>95</v>
      </c>
      <c r="C68" s="39">
        <v>17</v>
      </c>
      <c r="D68" s="40">
        <v>3000</v>
      </c>
      <c r="E68" s="39"/>
      <c r="F68" s="40">
        <f t="shared" ref="F68:F98" si="4">(E68*75)+D68</f>
        <v>3000</v>
      </c>
      <c r="G68" s="40">
        <v>483</v>
      </c>
      <c r="H68" s="40">
        <f>G68/3</f>
        <v>161</v>
      </c>
      <c r="I68" s="26">
        <f t="shared" ref="I68:I98" si="5">F68+H68-$I$100</f>
        <v>-1198.621052631579</v>
      </c>
      <c r="J68" s="27"/>
    </row>
    <row r="69" spans="1:10" ht="15" customHeight="1">
      <c r="A69" s="9" t="s">
        <v>72</v>
      </c>
      <c r="B69" s="15" t="s">
        <v>112</v>
      </c>
      <c r="C69" s="20">
        <v>17</v>
      </c>
      <c r="D69" s="21"/>
      <c r="E69" s="20">
        <v>53</v>
      </c>
      <c r="F69" s="21">
        <f t="shared" si="4"/>
        <v>3975</v>
      </c>
      <c r="G69" s="21"/>
      <c r="H69" s="21">
        <f>H68</f>
        <v>161</v>
      </c>
      <c r="I69" s="25">
        <f t="shared" si="5"/>
        <v>-223.621052631579</v>
      </c>
      <c r="J69" s="9"/>
    </row>
    <row r="70" spans="1:10" ht="15" customHeight="1">
      <c r="A70" s="9" t="s">
        <v>88</v>
      </c>
      <c r="B70" s="15" t="s">
        <v>143</v>
      </c>
      <c r="C70" s="20">
        <v>17</v>
      </c>
      <c r="D70" s="21"/>
      <c r="E70" s="20">
        <v>4</v>
      </c>
      <c r="F70" s="21">
        <f t="shared" si="4"/>
        <v>300</v>
      </c>
      <c r="G70" s="21"/>
      <c r="H70" s="21">
        <f>H69</f>
        <v>161</v>
      </c>
      <c r="I70" s="25">
        <f t="shared" si="5"/>
        <v>-3898.621052631579</v>
      </c>
      <c r="J70" s="9"/>
    </row>
    <row r="71" spans="1:10" ht="15" customHeight="1">
      <c r="A71" s="27" t="s">
        <v>46</v>
      </c>
      <c r="B71" s="29">
        <v>28899</v>
      </c>
      <c r="C71" s="39">
        <v>18</v>
      </c>
      <c r="D71" s="40">
        <v>6000</v>
      </c>
      <c r="E71" s="39"/>
      <c r="F71" s="40">
        <f t="shared" si="4"/>
        <v>6000</v>
      </c>
      <c r="G71" s="40">
        <v>721</v>
      </c>
      <c r="H71" s="40">
        <f>G71/4</f>
        <v>180.25</v>
      </c>
      <c r="I71" s="26">
        <f t="shared" si="5"/>
        <v>1820.628947368421</v>
      </c>
      <c r="J71" s="27"/>
    </row>
    <row r="72" spans="1:10" ht="15" customHeight="1">
      <c r="A72" s="20" t="s">
        <v>345</v>
      </c>
      <c r="B72" s="15">
        <v>23792</v>
      </c>
      <c r="C72" s="20">
        <v>18</v>
      </c>
      <c r="D72" s="21"/>
      <c r="E72" s="20">
        <v>119</v>
      </c>
      <c r="F72" s="21">
        <f t="shared" si="4"/>
        <v>8925</v>
      </c>
      <c r="G72" s="21"/>
      <c r="H72" s="21">
        <f>H71</f>
        <v>180.25</v>
      </c>
      <c r="I72" s="25">
        <f t="shared" si="5"/>
        <v>4745.628947368421</v>
      </c>
      <c r="J72" s="9"/>
    </row>
    <row r="73" spans="1:10" ht="15" customHeight="1">
      <c r="A73" s="9" t="s">
        <v>23</v>
      </c>
      <c r="B73" s="15" t="s">
        <v>114</v>
      </c>
      <c r="C73" s="20">
        <v>18</v>
      </c>
      <c r="D73" s="21"/>
      <c r="E73" s="20">
        <v>88</v>
      </c>
      <c r="F73" s="21">
        <f t="shared" si="4"/>
        <v>6600</v>
      </c>
      <c r="G73" s="21"/>
      <c r="H73" s="21">
        <f>H72</f>
        <v>180.25</v>
      </c>
      <c r="I73" s="25">
        <f t="shared" si="5"/>
        <v>2420.628947368421</v>
      </c>
      <c r="J73" s="9"/>
    </row>
    <row r="74" spans="1:10" ht="15" customHeight="1">
      <c r="A74" s="9" t="s">
        <v>169</v>
      </c>
      <c r="B74" s="15" t="s">
        <v>120</v>
      </c>
      <c r="C74" s="20">
        <v>18</v>
      </c>
      <c r="D74" s="21"/>
      <c r="E74" s="20">
        <v>119</v>
      </c>
      <c r="F74" s="21">
        <f t="shared" si="4"/>
        <v>8925</v>
      </c>
      <c r="G74" s="21"/>
      <c r="H74" s="21">
        <f>H73</f>
        <v>180.25</v>
      </c>
      <c r="I74" s="25">
        <f t="shared" si="5"/>
        <v>4745.628947368421</v>
      </c>
      <c r="J74" s="9"/>
    </row>
    <row r="75" spans="1:10" ht="15" customHeight="1">
      <c r="A75" s="27" t="s">
        <v>272</v>
      </c>
      <c r="B75" s="29" t="s">
        <v>130</v>
      </c>
      <c r="C75" s="39">
        <v>19</v>
      </c>
      <c r="D75" s="40">
        <v>10000</v>
      </c>
      <c r="E75" s="39"/>
      <c r="F75" s="40">
        <f t="shared" si="4"/>
        <v>10000</v>
      </c>
      <c r="G75" s="40">
        <v>1236</v>
      </c>
      <c r="H75" s="40">
        <f>G75/5</f>
        <v>247.2</v>
      </c>
      <c r="I75" s="26">
        <f t="shared" si="5"/>
        <v>5887.5789473684217</v>
      </c>
      <c r="J75" s="27"/>
    </row>
    <row r="76" spans="1:10" ht="15" customHeight="1">
      <c r="A76" s="51" t="s">
        <v>256</v>
      </c>
      <c r="B76" s="15" t="s">
        <v>118</v>
      </c>
      <c r="C76" s="20">
        <v>19</v>
      </c>
      <c r="D76" s="21"/>
      <c r="E76" s="20">
        <v>30</v>
      </c>
      <c r="F76" s="21">
        <f t="shared" si="4"/>
        <v>2250</v>
      </c>
      <c r="G76" s="21"/>
      <c r="H76" s="21">
        <f>H75</f>
        <v>247.2</v>
      </c>
      <c r="I76" s="25">
        <f t="shared" si="5"/>
        <v>-1862.4210526315792</v>
      </c>
      <c r="J76" s="9"/>
    </row>
    <row r="77" spans="1:10" ht="15" customHeight="1">
      <c r="A77" s="51" t="s">
        <v>183</v>
      </c>
      <c r="B77" s="15">
        <v>11509</v>
      </c>
      <c r="C77" s="20">
        <v>19</v>
      </c>
      <c r="D77" s="21"/>
      <c r="E77" s="20">
        <v>24</v>
      </c>
      <c r="F77" s="21">
        <f t="shared" si="4"/>
        <v>1800</v>
      </c>
      <c r="G77" s="21"/>
      <c r="H77" s="21">
        <f>H76</f>
        <v>247.2</v>
      </c>
      <c r="I77" s="25">
        <f t="shared" si="5"/>
        <v>-2312.4210526315792</v>
      </c>
      <c r="J77" s="9"/>
    </row>
    <row r="78" spans="1:10" ht="15" customHeight="1">
      <c r="A78" s="9" t="s">
        <v>174</v>
      </c>
      <c r="B78" s="15" t="s">
        <v>211</v>
      </c>
      <c r="C78" s="20">
        <v>19</v>
      </c>
      <c r="D78" s="21"/>
      <c r="E78" s="20">
        <v>46</v>
      </c>
      <c r="F78" s="21">
        <f t="shared" si="4"/>
        <v>3450</v>
      </c>
      <c r="G78" s="21"/>
      <c r="H78" s="21">
        <f>H77</f>
        <v>247.2</v>
      </c>
      <c r="I78" s="25">
        <f t="shared" si="5"/>
        <v>-662.42105263157919</v>
      </c>
      <c r="J78" s="9"/>
    </row>
    <row r="79" spans="1:10" ht="15" customHeight="1">
      <c r="A79" s="9" t="s">
        <v>336</v>
      </c>
      <c r="B79" s="15" t="s">
        <v>104</v>
      </c>
      <c r="C79" s="20">
        <v>19</v>
      </c>
      <c r="D79" s="21"/>
      <c r="E79" s="20">
        <v>95</v>
      </c>
      <c r="F79" s="21">
        <f t="shared" si="4"/>
        <v>7125</v>
      </c>
      <c r="G79" s="21"/>
      <c r="H79" s="21">
        <f>H78</f>
        <v>247.2</v>
      </c>
      <c r="I79" s="25">
        <f t="shared" si="5"/>
        <v>3012.5789473684208</v>
      </c>
      <c r="J79" s="9"/>
    </row>
    <row r="80" spans="1:10" ht="15" customHeight="1">
      <c r="A80" s="27" t="s">
        <v>346</v>
      </c>
      <c r="B80" s="29" t="s">
        <v>207</v>
      </c>
      <c r="C80" s="39">
        <v>20</v>
      </c>
      <c r="D80" s="40">
        <v>6000</v>
      </c>
      <c r="E80" s="39"/>
      <c r="F80" s="40">
        <f t="shared" si="4"/>
        <v>6000</v>
      </c>
      <c r="G80" s="40">
        <v>1368</v>
      </c>
      <c r="H80" s="40">
        <f>G80/4</f>
        <v>342</v>
      </c>
      <c r="I80" s="26">
        <f t="shared" si="5"/>
        <v>1982.378947368421</v>
      </c>
      <c r="J80" s="27"/>
    </row>
    <row r="81" spans="1:10" ht="15" customHeight="1">
      <c r="A81" s="51" t="s">
        <v>348</v>
      </c>
      <c r="B81" s="15">
        <v>39939</v>
      </c>
      <c r="C81" s="20">
        <v>20</v>
      </c>
      <c r="D81" s="21"/>
      <c r="E81" s="20">
        <v>6</v>
      </c>
      <c r="F81" s="21">
        <f t="shared" si="4"/>
        <v>450</v>
      </c>
      <c r="G81" s="21"/>
      <c r="H81" s="21">
        <f>H80</f>
        <v>342</v>
      </c>
      <c r="I81" s="25">
        <f t="shared" si="5"/>
        <v>-3567.621052631579</v>
      </c>
      <c r="J81" s="9"/>
    </row>
    <row r="82" spans="1:10">
      <c r="A82" s="9" t="s">
        <v>347</v>
      </c>
      <c r="B82" s="15" t="s">
        <v>210</v>
      </c>
      <c r="C82" s="20">
        <v>20</v>
      </c>
      <c r="D82" s="21"/>
      <c r="E82" s="20">
        <v>7</v>
      </c>
      <c r="F82" s="21">
        <f t="shared" si="4"/>
        <v>525</v>
      </c>
      <c r="G82" s="21"/>
      <c r="H82" s="21">
        <f>H81</f>
        <v>342</v>
      </c>
      <c r="I82" s="25">
        <f t="shared" si="5"/>
        <v>-3492.621052631579</v>
      </c>
      <c r="J82" s="9"/>
    </row>
    <row r="83" spans="1:10">
      <c r="A83" s="9" t="s">
        <v>78</v>
      </c>
      <c r="B83" s="9" t="s">
        <v>122</v>
      </c>
      <c r="C83" s="9">
        <v>20</v>
      </c>
      <c r="D83" s="9"/>
      <c r="E83" s="9">
        <v>77</v>
      </c>
      <c r="F83" s="21">
        <f t="shared" si="4"/>
        <v>5775</v>
      </c>
      <c r="G83" s="9"/>
      <c r="H83" s="21">
        <f>H82</f>
        <v>342</v>
      </c>
      <c r="I83" s="25">
        <f t="shared" si="5"/>
        <v>1757.378947368421</v>
      </c>
      <c r="J83" s="9"/>
    </row>
    <row r="84" spans="1:10">
      <c r="A84" s="53" t="s">
        <v>144</v>
      </c>
      <c r="B84" s="38">
        <v>37170</v>
      </c>
      <c r="C84" s="39">
        <v>21</v>
      </c>
      <c r="D84" s="40">
        <v>6000</v>
      </c>
      <c r="E84" s="39"/>
      <c r="F84" s="40">
        <f t="shared" si="4"/>
        <v>6000</v>
      </c>
      <c r="G84" s="40">
        <v>310</v>
      </c>
      <c r="H84" s="40">
        <f>G84/4</f>
        <v>77.5</v>
      </c>
      <c r="I84" s="26">
        <f t="shared" si="5"/>
        <v>1717.878947368421</v>
      </c>
      <c r="J84" s="39"/>
    </row>
    <row r="85" spans="1:10" ht="15" customHeight="1">
      <c r="A85" s="9" t="s">
        <v>64</v>
      </c>
      <c r="B85" s="15">
        <v>39622</v>
      </c>
      <c r="C85" s="20">
        <v>21</v>
      </c>
      <c r="D85" s="21"/>
      <c r="E85" s="20">
        <v>126</v>
      </c>
      <c r="F85" s="21">
        <f t="shared" si="4"/>
        <v>9450</v>
      </c>
      <c r="G85" s="21"/>
      <c r="H85" s="21">
        <f>H84</f>
        <v>77.5</v>
      </c>
      <c r="I85" s="25">
        <f t="shared" si="5"/>
        <v>5167.878947368421</v>
      </c>
      <c r="J85" s="9"/>
    </row>
    <row r="86" spans="1:10" ht="15" customHeight="1">
      <c r="A86" s="9" t="s">
        <v>145</v>
      </c>
      <c r="B86" s="15">
        <v>40516</v>
      </c>
      <c r="C86" s="20">
        <v>21</v>
      </c>
      <c r="D86" s="21"/>
      <c r="E86" s="20">
        <v>60</v>
      </c>
      <c r="F86" s="21">
        <f t="shared" si="4"/>
        <v>4500</v>
      </c>
      <c r="G86" s="21"/>
      <c r="H86" s="21">
        <f>H85</f>
        <v>77.5</v>
      </c>
      <c r="I86" s="25">
        <f t="shared" si="5"/>
        <v>217.878947368421</v>
      </c>
      <c r="J86" s="9"/>
    </row>
    <row r="87" spans="1:10" ht="15" customHeight="1">
      <c r="A87" s="9" t="s">
        <v>66</v>
      </c>
      <c r="B87" s="9">
        <v>2767</v>
      </c>
      <c r="C87" s="9">
        <v>21</v>
      </c>
      <c r="D87" s="9"/>
      <c r="E87" s="9">
        <v>128</v>
      </c>
      <c r="F87" s="21">
        <f t="shared" si="4"/>
        <v>9600</v>
      </c>
      <c r="G87" s="9"/>
      <c r="H87" s="21">
        <f>H86</f>
        <v>77.5</v>
      </c>
      <c r="I87" s="25">
        <f t="shared" si="5"/>
        <v>5317.878947368421</v>
      </c>
      <c r="J87" s="9"/>
    </row>
    <row r="88" spans="1:10" ht="15" customHeight="1">
      <c r="A88" s="42" t="s">
        <v>338</v>
      </c>
      <c r="B88" s="29" t="s">
        <v>94</v>
      </c>
      <c r="C88" s="39">
        <v>22</v>
      </c>
      <c r="D88" s="40">
        <v>6000</v>
      </c>
      <c r="E88" s="39"/>
      <c r="F88" s="40">
        <f t="shared" si="4"/>
        <v>6000</v>
      </c>
      <c r="G88" s="40">
        <v>0</v>
      </c>
      <c r="H88" s="40">
        <f>G88/4</f>
        <v>0</v>
      </c>
      <c r="I88" s="26">
        <f t="shared" si="5"/>
        <v>1640.378947368421</v>
      </c>
      <c r="J88" s="27"/>
    </row>
    <row r="89" spans="1:10" ht="15" customHeight="1">
      <c r="A89" s="9" t="s">
        <v>149</v>
      </c>
      <c r="B89" s="15">
        <v>11243</v>
      </c>
      <c r="C89" s="20">
        <v>22</v>
      </c>
      <c r="D89" s="21"/>
      <c r="E89" s="20">
        <v>22</v>
      </c>
      <c r="F89" s="21">
        <f t="shared" si="4"/>
        <v>1650</v>
      </c>
      <c r="G89" s="21"/>
      <c r="H89" s="21">
        <f>H88</f>
        <v>0</v>
      </c>
      <c r="I89" s="25">
        <f t="shared" si="5"/>
        <v>-2709.621052631579</v>
      </c>
      <c r="J89" s="9"/>
    </row>
    <row r="90" spans="1:10" ht="15" customHeight="1">
      <c r="A90" s="20" t="s">
        <v>340</v>
      </c>
      <c r="B90" s="20" t="s">
        <v>230</v>
      </c>
      <c r="C90" s="20">
        <v>22</v>
      </c>
      <c r="D90" s="20"/>
      <c r="E90" s="20">
        <v>70</v>
      </c>
      <c r="F90" s="21">
        <f t="shared" si="4"/>
        <v>5250</v>
      </c>
      <c r="G90" s="20"/>
      <c r="H90" s="21">
        <f>H89</f>
        <v>0</v>
      </c>
      <c r="I90" s="25">
        <f t="shared" si="5"/>
        <v>890.378947368421</v>
      </c>
      <c r="J90" s="20"/>
    </row>
    <row r="91" spans="1:10" ht="15" customHeight="1">
      <c r="A91" s="9" t="s">
        <v>349</v>
      </c>
      <c r="B91" s="15" t="s">
        <v>109</v>
      </c>
      <c r="C91" s="20">
        <v>22</v>
      </c>
      <c r="D91" s="21"/>
      <c r="E91" s="20">
        <v>22</v>
      </c>
      <c r="F91" s="21">
        <f t="shared" si="4"/>
        <v>1650</v>
      </c>
      <c r="G91" s="21"/>
      <c r="H91" s="21">
        <f>H90</f>
        <v>0</v>
      </c>
      <c r="I91" s="25">
        <f t="shared" si="5"/>
        <v>-2709.621052631579</v>
      </c>
      <c r="J91" s="9"/>
    </row>
    <row r="92" spans="1:10" ht="15" customHeight="1">
      <c r="A92" s="27" t="s">
        <v>273</v>
      </c>
      <c r="B92" s="29" t="s">
        <v>136</v>
      </c>
      <c r="C92" s="39">
        <v>23</v>
      </c>
      <c r="D92" s="40">
        <v>3000</v>
      </c>
      <c r="E92" s="39"/>
      <c r="F92" s="40">
        <f t="shared" si="4"/>
        <v>3000</v>
      </c>
      <c r="G92" s="40">
        <v>168</v>
      </c>
      <c r="H92" s="40">
        <f>G92/3</f>
        <v>56</v>
      </c>
      <c r="I92" s="26">
        <f t="shared" si="5"/>
        <v>-1303.621052631579</v>
      </c>
      <c r="J92" s="27"/>
    </row>
    <row r="93" spans="1:10" ht="15" customHeight="1">
      <c r="A93" s="9" t="s">
        <v>31</v>
      </c>
      <c r="B93" s="15" t="s">
        <v>96</v>
      </c>
      <c r="C93" s="20">
        <v>23</v>
      </c>
      <c r="D93" s="21"/>
      <c r="E93" s="20">
        <v>15</v>
      </c>
      <c r="F93" s="21">
        <f t="shared" si="4"/>
        <v>1125</v>
      </c>
      <c r="G93" s="21"/>
      <c r="H93" s="21">
        <f>H92</f>
        <v>56</v>
      </c>
      <c r="I93" s="25">
        <f t="shared" si="5"/>
        <v>-3178.621052631579</v>
      </c>
      <c r="J93" s="9"/>
    </row>
    <row r="94" spans="1:10" ht="15" customHeight="1">
      <c r="A94" s="9" t="s">
        <v>148</v>
      </c>
      <c r="B94" s="15" t="s">
        <v>197</v>
      </c>
      <c r="C94" s="20">
        <v>23</v>
      </c>
      <c r="D94" s="21"/>
      <c r="E94" s="20">
        <v>11</v>
      </c>
      <c r="F94" s="21">
        <f t="shared" si="4"/>
        <v>825</v>
      </c>
      <c r="G94" s="21"/>
      <c r="H94" s="21">
        <f>H93</f>
        <v>56</v>
      </c>
      <c r="I94" s="25">
        <f t="shared" si="5"/>
        <v>-3478.621052631579</v>
      </c>
      <c r="J94" s="9"/>
    </row>
    <row r="95" spans="1:10" ht="15" customHeight="1">
      <c r="A95" s="39" t="s">
        <v>53</v>
      </c>
      <c r="B95" s="29" t="s">
        <v>100</v>
      </c>
      <c r="C95" s="39">
        <v>24</v>
      </c>
      <c r="D95" s="40">
        <v>6000</v>
      </c>
      <c r="E95" s="39"/>
      <c r="F95" s="40">
        <f t="shared" si="4"/>
        <v>6000</v>
      </c>
      <c r="G95" s="40">
        <v>646</v>
      </c>
      <c r="H95" s="40">
        <f>G95/4</f>
        <v>161.5</v>
      </c>
      <c r="I95" s="26">
        <f t="shared" si="5"/>
        <v>1801.878947368421</v>
      </c>
      <c r="J95" s="27"/>
    </row>
    <row r="96" spans="1:10" ht="15" customHeight="1">
      <c r="A96" s="9" t="s">
        <v>350</v>
      </c>
      <c r="B96" s="15" t="s">
        <v>210</v>
      </c>
      <c r="C96" s="20">
        <v>24</v>
      </c>
      <c r="D96" s="21"/>
      <c r="E96" s="20">
        <v>66</v>
      </c>
      <c r="F96" s="21">
        <f t="shared" si="4"/>
        <v>4950</v>
      </c>
      <c r="G96" s="21"/>
      <c r="H96" s="21">
        <f>H95</f>
        <v>161.5</v>
      </c>
      <c r="I96" s="25">
        <f t="shared" si="5"/>
        <v>751.878947368421</v>
      </c>
      <c r="J96" s="9"/>
    </row>
    <row r="97" spans="1:10" ht="15" customHeight="1">
      <c r="A97" s="9" t="s">
        <v>237</v>
      </c>
      <c r="B97" s="15">
        <v>11559</v>
      </c>
      <c r="C97" s="20">
        <v>24</v>
      </c>
      <c r="D97" s="21"/>
      <c r="E97" s="20">
        <v>84</v>
      </c>
      <c r="F97" s="21">
        <f t="shared" si="4"/>
        <v>6300</v>
      </c>
      <c r="G97" s="21"/>
      <c r="H97" s="21">
        <f>H96</f>
        <v>161.5</v>
      </c>
      <c r="I97" s="25">
        <f t="shared" si="5"/>
        <v>2101.878947368421</v>
      </c>
      <c r="J97" s="9"/>
    </row>
    <row r="98" spans="1:10" ht="15" customHeight="1">
      <c r="A98" s="9" t="s">
        <v>254</v>
      </c>
      <c r="B98" s="15">
        <v>25645</v>
      </c>
      <c r="C98" s="20">
        <v>24</v>
      </c>
      <c r="D98" s="21"/>
      <c r="E98" s="20">
        <v>37</v>
      </c>
      <c r="F98" s="21">
        <f t="shared" si="4"/>
        <v>2775</v>
      </c>
      <c r="G98" s="21"/>
      <c r="H98" s="21">
        <f>H97</f>
        <v>161.5</v>
      </c>
      <c r="I98" s="25">
        <f t="shared" si="5"/>
        <v>-1423.121052631579</v>
      </c>
      <c r="J98" s="9"/>
    </row>
    <row r="99" spans="1:10" ht="15" customHeight="1">
      <c r="A99" s="5"/>
      <c r="B99" s="5"/>
      <c r="C99" s="5"/>
      <c r="D99" s="6"/>
      <c r="E99" s="5"/>
      <c r="F99" s="6">
        <f>SUM(F4:F98)</f>
        <v>391125</v>
      </c>
      <c r="G99" s="6"/>
      <c r="H99" s="6">
        <f>SUM(H4:H98)</f>
        <v>23039.000000000007</v>
      </c>
      <c r="I99" s="6">
        <f>F99+H99</f>
        <v>414164</v>
      </c>
      <c r="J99" s="6"/>
    </row>
    <row r="100" spans="1:10" ht="15" customHeight="1">
      <c r="A100" s="5"/>
      <c r="B100" s="5"/>
      <c r="C100" s="5"/>
      <c r="D100" s="6"/>
      <c r="E100" s="5"/>
      <c r="F100" s="6"/>
      <c r="G100" s="6"/>
      <c r="H100" s="8" t="s">
        <v>59</v>
      </c>
      <c r="I100" s="6">
        <f>I99/(COUNTIF(A4:A98,"*"))</f>
        <v>4359.621052631579</v>
      </c>
      <c r="J100" s="5"/>
    </row>
  </sheetData>
  <autoFilter ref="A3:J98" xr:uid="{6F474B58-787A-4D45-B02F-A5A27401A210}">
    <sortState xmlns:xlrd2="http://schemas.microsoft.com/office/spreadsheetml/2017/richdata2" ref="A4:J100">
      <sortCondition ref="C3:C98"/>
    </sortState>
  </autoFilter>
  <conditionalFormatting sqref="I4:I79 I81 I84 I87:I98">
    <cfRule type="cellIs" dxfId="1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1CD5A5-5A76-CC46-BFE7-62B8B9AF9C2F}">
  <dimension ref="A1:J134"/>
  <sheetViews>
    <sheetView tabSelected="1" topLeftCell="A89" zoomScale="80" zoomScaleNormal="80" workbookViewId="0">
      <selection activeCell="O120" sqref="O120"/>
    </sheetView>
  </sheetViews>
  <sheetFormatPr defaultColWidth="8.85546875" defaultRowHeight="15" customHeight="1"/>
  <cols>
    <col min="1" max="1" width="22.85546875" style="2" customWidth="1"/>
    <col min="2" max="2" width="14.7109375" style="16" bestFit="1" customWidth="1"/>
    <col min="3" max="3" width="8.85546875" style="2" bestFit="1" customWidth="1"/>
    <col min="4" max="4" width="10" style="3" bestFit="1" customWidth="1"/>
    <col min="5" max="5" width="11.140625" style="2" customWidth="1"/>
    <col min="6" max="6" width="10.7109375" style="3" bestFit="1" customWidth="1"/>
    <col min="7" max="7" width="11.28515625" style="3" customWidth="1"/>
    <col min="8" max="8" width="13" style="3" customWidth="1"/>
    <col min="9" max="9" width="10.7109375" style="3" bestFit="1" customWidth="1"/>
    <col min="10" max="10" width="35.140625" style="2" bestFit="1" customWidth="1"/>
    <col min="11" max="16384" width="8.85546875" style="2"/>
  </cols>
  <sheetData>
    <row r="1" spans="1:10" ht="31.5">
      <c r="A1" s="7" t="s">
        <v>234</v>
      </c>
      <c r="J1" s="11"/>
    </row>
    <row r="2" spans="1:10" ht="15" customHeight="1">
      <c r="A2" s="1"/>
      <c r="B2" s="17"/>
      <c r="C2" s="1" t="s">
        <v>0</v>
      </c>
      <c r="D2" s="4" t="s">
        <v>1</v>
      </c>
      <c r="E2" s="1" t="s">
        <v>2</v>
      </c>
      <c r="F2" s="4"/>
      <c r="G2" s="4" t="s">
        <v>3</v>
      </c>
      <c r="H2" s="4"/>
      <c r="I2" s="4" t="s">
        <v>4</v>
      </c>
      <c r="J2" s="1"/>
    </row>
    <row r="3" spans="1:10" ht="15" customHeight="1">
      <c r="A3" s="1" t="s">
        <v>5</v>
      </c>
      <c r="B3" s="17" t="s">
        <v>6</v>
      </c>
      <c r="C3" s="1" t="s">
        <v>7</v>
      </c>
      <c r="D3" s="4" t="s">
        <v>8</v>
      </c>
      <c r="E3" s="1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1" t="s">
        <v>14</v>
      </c>
    </row>
    <row r="4" spans="1:10" ht="15" customHeight="1">
      <c r="A4" s="27" t="s">
        <v>267</v>
      </c>
      <c r="B4" s="29" t="s">
        <v>218</v>
      </c>
      <c r="C4" s="39">
        <v>1</v>
      </c>
      <c r="D4" s="40">
        <v>6000</v>
      </c>
      <c r="E4" s="39"/>
      <c r="F4" s="40">
        <f>(E4*75)+D4</f>
        <v>6000</v>
      </c>
      <c r="G4" s="40">
        <v>2750</v>
      </c>
      <c r="H4" s="40">
        <f>G4/4</f>
        <v>687.5</v>
      </c>
      <c r="I4" s="26">
        <f t="shared" ref="I4:I35" si="0">F4+H4-$I$134</f>
        <v>697.93410852713168</v>
      </c>
      <c r="J4" s="27"/>
    </row>
    <row r="5" spans="1:10" ht="15" customHeight="1">
      <c r="A5" s="9" t="s">
        <v>150</v>
      </c>
      <c r="B5" s="15" t="s">
        <v>91</v>
      </c>
      <c r="C5" s="20">
        <v>1</v>
      </c>
      <c r="D5" s="21"/>
      <c r="E5" s="20">
        <v>2</v>
      </c>
      <c r="F5" s="21">
        <f>(E5*75)+D5</f>
        <v>150</v>
      </c>
      <c r="G5" s="21"/>
      <c r="H5" s="21">
        <f>H4</f>
        <v>687.5</v>
      </c>
      <c r="I5" s="25">
        <f t="shared" si="0"/>
        <v>-5152.0658914728683</v>
      </c>
      <c r="J5" s="9"/>
    </row>
    <row r="6" spans="1:10" ht="15" customHeight="1">
      <c r="A6" s="9" t="s">
        <v>351</v>
      </c>
      <c r="B6" s="15">
        <v>56643</v>
      </c>
      <c r="C6" s="20">
        <v>1</v>
      </c>
      <c r="D6" s="21"/>
      <c r="E6" s="20">
        <v>31</v>
      </c>
      <c r="F6" s="21">
        <f t="shared" ref="F6:F34" si="1">(E6*75)+D6</f>
        <v>2325</v>
      </c>
      <c r="G6" s="21"/>
      <c r="H6" s="21">
        <f>H5</f>
        <v>687.5</v>
      </c>
      <c r="I6" s="25">
        <f t="shared" si="0"/>
        <v>-2977.0658914728683</v>
      </c>
      <c r="J6" s="9"/>
    </row>
    <row r="7" spans="1:10" ht="15" customHeight="1">
      <c r="A7" s="9" t="s">
        <v>53</v>
      </c>
      <c r="B7" s="15">
        <v>26679</v>
      </c>
      <c r="C7" s="20">
        <v>1</v>
      </c>
      <c r="D7" s="21"/>
      <c r="E7" s="20">
        <v>25</v>
      </c>
      <c r="F7" s="21">
        <f t="shared" si="1"/>
        <v>1875</v>
      </c>
      <c r="G7" s="21"/>
      <c r="H7" s="21">
        <f>H6</f>
        <v>687.5</v>
      </c>
      <c r="I7" s="25">
        <f t="shared" si="0"/>
        <v>-3427.0658914728683</v>
      </c>
      <c r="J7" s="9"/>
    </row>
    <row r="8" spans="1:10" ht="15" customHeight="1">
      <c r="A8" s="27" t="s">
        <v>186</v>
      </c>
      <c r="B8" s="29">
        <v>37364</v>
      </c>
      <c r="C8" s="39">
        <v>2</v>
      </c>
      <c r="D8" s="40">
        <v>6000</v>
      </c>
      <c r="E8" s="39"/>
      <c r="F8" s="40">
        <f>(E8*75)+D8</f>
        <v>6000</v>
      </c>
      <c r="G8" s="40">
        <v>2480</v>
      </c>
      <c r="H8" s="40">
        <f>G8/4</f>
        <v>620</v>
      </c>
      <c r="I8" s="26">
        <f t="shared" si="0"/>
        <v>630.43410852713168</v>
      </c>
      <c r="J8" s="27"/>
    </row>
    <row r="9" spans="1:10" ht="15" customHeight="1">
      <c r="A9" s="9" t="s">
        <v>18</v>
      </c>
      <c r="B9" s="15" t="s">
        <v>133</v>
      </c>
      <c r="C9" s="20">
        <v>2</v>
      </c>
      <c r="D9" s="21"/>
      <c r="E9" s="20">
        <v>24</v>
      </c>
      <c r="F9" s="21">
        <f>(E9*75)+D9</f>
        <v>1800</v>
      </c>
      <c r="G9" s="21"/>
      <c r="H9" s="21">
        <f>H8</f>
        <v>620</v>
      </c>
      <c r="I9" s="25">
        <f t="shared" si="0"/>
        <v>-3569.5658914728683</v>
      </c>
      <c r="J9" s="9"/>
    </row>
    <row r="10" spans="1:10" ht="15" customHeight="1">
      <c r="A10" s="23" t="s">
        <v>39</v>
      </c>
      <c r="B10" s="15" t="s">
        <v>134</v>
      </c>
      <c r="C10" s="20">
        <v>2</v>
      </c>
      <c r="D10" s="21"/>
      <c r="E10" s="20">
        <v>61</v>
      </c>
      <c r="F10" s="21">
        <f t="shared" si="1"/>
        <v>4575</v>
      </c>
      <c r="G10" s="21"/>
      <c r="H10" s="21">
        <f>H9</f>
        <v>620</v>
      </c>
      <c r="I10" s="25">
        <f t="shared" si="0"/>
        <v>-794.56589147286832</v>
      </c>
      <c r="J10" s="9"/>
    </row>
    <row r="11" spans="1:10" ht="15" customHeight="1">
      <c r="A11" s="9" t="s">
        <v>332</v>
      </c>
      <c r="B11" s="15" t="s">
        <v>105</v>
      </c>
      <c r="C11" s="20">
        <v>2</v>
      </c>
      <c r="D11" s="21"/>
      <c r="E11" s="20">
        <v>82</v>
      </c>
      <c r="F11" s="21">
        <f t="shared" si="1"/>
        <v>6150</v>
      </c>
      <c r="G11" s="21"/>
      <c r="H11" s="21">
        <f>H10</f>
        <v>620</v>
      </c>
      <c r="I11" s="25">
        <f t="shared" si="0"/>
        <v>780.43410852713168</v>
      </c>
      <c r="J11" s="9"/>
    </row>
    <row r="12" spans="1:10" ht="15" customHeight="1">
      <c r="A12" s="30" t="s">
        <v>56</v>
      </c>
      <c r="B12" s="29" t="s">
        <v>113</v>
      </c>
      <c r="C12" s="39">
        <v>3</v>
      </c>
      <c r="D12" s="40">
        <v>10000</v>
      </c>
      <c r="E12" s="39"/>
      <c r="F12" s="40">
        <f>(E12*75)+D12</f>
        <v>10000</v>
      </c>
      <c r="G12" s="40">
        <v>5573</v>
      </c>
      <c r="H12" s="40">
        <f>G12/5</f>
        <v>1114.5999999999999</v>
      </c>
      <c r="I12" s="26">
        <f t="shared" si="0"/>
        <v>5125.034108527132</v>
      </c>
      <c r="J12" s="27"/>
    </row>
    <row r="13" spans="1:10" ht="15" customHeight="1">
      <c r="A13" s="9" t="s">
        <v>347</v>
      </c>
      <c r="B13" s="15" t="s">
        <v>210</v>
      </c>
      <c r="C13" s="20">
        <v>3</v>
      </c>
      <c r="D13" s="21"/>
      <c r="E13" s="20">
        <v>18</v>
      </c>
      <c r="F13" s="21">
        <f>(E13*75)+D13</f>
        <v>1350</v>
      </c>
      <c r="G13" s="21"/>
      <c r="H13" s="21">
        <f>H12</f>
        <v>1114.5999999999999</v>
      </c>
      <c r="I13" s="25">
        <f t="shared" si="0"/>
        <v>-3524.9658914728684</v>
      </c>
      <c r="J13" s="9"/>
    </row>
    <row r="14" spans="1:10" ht="15" customHeight="1">
      <c r="A14" s="9" t="s">
        <v>183</v>
      </c>
      <c r="B14" s="15" t="s">
        <v>223</v>
      </c>
      <c r="C14" s="20">
        <v>3</v>
      </c>
      <c r="D14" s="21"/>
      <c r="E14" s="20">
        <v>23</v>
      </c>
      <c r="F14" s="21">
        <f>(E14*75)+D14</f>
        <v>1725</v>
      </c>
      <c r="G14" s="21"/>
      <c r="H14" s="21">
        <f>H13</f>
        <v>1114.5999999999999</v>
      </c>
      <c r="I14" s="25">
        <f t="shared" si="0"/>
        <v>-3149.9658914728684</v>
      </c>
      <c r="J14" s="9"/>
    </row>
    <row r="15" spans="1:10" ht="15" customHeight="1">
      <c r="A15" s="23" t="s">
        <v>30</v>
      </c>
      <c r="B15" s="15">
        <v>2796</v>
      </c>
      <c r="C15" s="20">
        <v>3</v>
      </c>
      <c r="D15" s="21"/>
      <c r="E15" s="20">
        <v>51</v>
      </c>
      <c r="F15" s="21">
        <f t="shared" si="1"/>
        <v>3825</v>
      </c>
      <c r="G15" s="21"/>
      <c r="H15" s="21">
        <f>H14</f>
        <v>1114.5999999999999</v>
      </c>
      <c r="I15" s="25">
        <f t="shared" si="0"/>
        <v>-1049.965891472868</v>
      </c>
      <c r="J15" s="9"/>
    </row>
    <row r="16" spans="1:10" ht="15" customHeight="1">
      <c r="A16" s="9" t="s">
        <v>313</v>
      </c>
      <c r="B16" s="15" t="s">
        <v>98</v>
      </c>
      <c r="C16" s="20">
        <v>3</v>
      </c>
      <c r="D16" s="21"/>
      <c r="E16" s="20">
        <v>34</v>
      </c>
      <c r="F16" s="21">
        <f t="shared" si="1"/>
        <v>2550</v>
      </c>
      <c r="G16" s="21"/>
      <c r="H16" s="21">
        <f>H15</f>
        <v>1114.5999999999999</v>
      </c>
      <c r="I16" s="25">
        <f t="shared" si="0"/>
        <v>-2324.9658914728684</v>
      </c>
      <c r="J16" s="9"/>
    </row>
    <row r="17" spans="1:10" ht="15" customHeight="1">
      <c r="A17" s="30" t="s">
        <v>146</v>
      </c>
      <c r="B17" s="29" t="s">
        <v>196</v>
      </c>
      <c r="C17" s="39">
        <v>4</v>
      </c>
      <c r="D17" s="40">
        <v>6000</v>
      </c>
      <c r="E17" s="39"/>
      <c r="F17" s="40">
        <f t="shared" ref="F17:F23" si="2">(E17*75)+D17</f>
        <v>6000</v>
      </c>
      <c r="G17" s="40">
        <v>1397</v>
      </c>
      <c r="H17" s="40">
        <f>G17/4</f>
        <v>349.25</v>
      </c>
      <c r="I17" s="26">
        <f t="shared" si="0"/>
        <v>359.68410852713168</v>
      </c>
      <c r="J17" s="27"/>
    </row>
    <row r="18" spans="1:10" ht="15" customHeight="1">
      <c r="A18" s="23" t="s">
        <v>285</v>
      </c>
      <c r="B18" s="15">
        <v>2286</v>
      </c>
      <c r="C18" s="20">
        <v>4</v>
      </c>
      <c r="D18" s="21"/>
      <c r="E18" s="20">
        <v>67</v>
      </c>
      <c r="F18" s="21">
        <f t="shared" si="2"/>
        <v>5025</v>
      </c>
      <c r="G18" s="21"/>
      <c r="H18" s="21">
        <f>H17</f>
        <v>349.25</v>
      </c>
      <c r="I18" s="25">
        <f t="shared" si="0"/>
        <v>-615.31589147286832</v>
      </c>
      <c r="J18" s="9"/>
    </row>
    <row r="19" spans="1:10" ht="15" customHeight="1">
      <c r="A19" s="9" t="s">
        <v>294</v>
      </c>
      <c r="B19" s="15" t="s">
        <v>132</v>
      </c>
      <c r="C19" s="20">
        <v>4</v>
      </c>
      <c r="D19" s="21"/>
      <c r="E19" s="20">
        <v>64</v>
      </c>
      <c r="F19" s="21">
        <f t="shared" si="2"/>
        <v>4800</v>
      </c>
      <c r="G19" s="21"/>
      <c r="H19" s="21">
        <f>H18</f>
        <v>349.25</v>
      </c>
      <c r="I19" s="25">
        <f t="shared" si="0"/>
        <v>-840.31589147286832</v>
      </c>
      <c r="J19" s="9"/>
    </row>
    <row r="20" spans="1:10" ht="15" customHeight="1">
      <c r="A20" s="51" t="s">
        <v>352</v>
      </c>
      <c r="B20" s="15">
        <v>11492</v>
      </c>
      <c r="C20" s="20">
        <v>4</v>
      </c>
      <c r="D20" s="21"/>
      <c r="E20" s="20">
        <v>80</v>
      </c>
      <c r="F20" s="21">
        <f t="shared" si="2"/>
        <v>6000</v>
      </c>
      <c r="G20" s="21"/>
      <c r="H20" s="21">
        <f>H19</f>
        <v>349.25</v>
      </c>
      <c r="I20" s="25">
        <f t="shared" si="0"/>
        <v>359.68410852713168</v>
      </c>
      <c r="J20" s="9"/>
    </row>
    <row r="21" spans="1:10" ht="15" customHeight="1">
      <c r="A21" s="27" t="s">
        <v>235</v>
      </c>
      <c r="B21" s="29" t="s">
        <v>89</v>
      </c>
      <c r="C21" s="39">
        <v>5</v>
      </c>
      <c r="D21" s="40">
        <v>6000</v>
      </c>
      <c r="E21" s="39"/>
      <c r="F21" s="40">
        <f t="shared" si="2"/>
        <v>6000</v>
      </c>
      <c r="G21" s="40">
        <v>1358</v>
      </c>
      <c r="H21" s="40">
        <f>G21/4</f>
        <v>339.5</v>
      </c>
      <c r="I21" s="26">
        <f t="shared" si="0"/>
        <v>349.93410852713168</v>
      </c>
      <c r="J21" s="27"/>
    </row>
    <row r="22" spans="1:10" ht="15" customHeight="1">
      <c r="A22" s="9" t="s">
        <v>353</v>
      </c>
      <c r="B22" s="15" t="s">
        <v>217</v>
      </c>
      <c r="C22" s="20">
        <v>5</v>
      </c>
      <c r="D22" s="21"/>
      <c r="E22" s="20">
        <v>91</v>
      </c>
      <c r="F22" s="21">
        <f t="shared" si="2"/>
        <v>6825</v>
      </c>
      <c r="G22" s="21"/>
      <c r="H22" s="21">
        <f>H21</f>
        <v>339.5</v>
      </c>
      <c r="I22" s="25">
        <f t="shared" si="0"/>
        <v>1174.9341085271317</v>
      </c>
      <c r="J22" s="14"/>
    </row>
    <row r="23" spans="1:10" ht="15" customHeight="1">
      <c r="A23" s="23" t="s">
        <v>221</v>
      </c>
      <c r="B23" s="15">
        <v>20822</v>
      </c>
      <c r="C23" s="20">
        <v>5</v>
      </c>
      <c r="D23" s="21"/>
      <c r="E23" s="20">
        <v>90</v>
      </c>
      <c r="F23" s="21">
        <f t="shared" si="2"/>
        <v>6750</v>
      </c>
      <c r="G23" s="21"/>
      <c r="H23" s="21">
        <f>H22</f>
        <v>339.5</v>
      </c>
      <c r="I23" s="25">
        <f t="shared" si="0"/>
        <v>1099.9341085271317</v>
      </c>
      <c r="J23" s="9"/>
    </row>
    <row r="24" spans="1:10" ht="15" customHeight="1">
      <c r="A24" s="23" t="s">
        <v>354</v>
      </c>
      <c r="B24" s="15">
        <v>3331</v>
      </c>
      <c r="C24" s="20">
        <v>5</v>
      </c>
      <c r="D24" s="21"/>
      <c r="E24" s="20">
        <v>6</v>
      </c>
      <c r="F24" s="21">
        <f t="shared" si="1"/>
        <v>450</v>
      </c>
      <c r="G24" s="21"/>
      <c r="H24" s="21">
        <f>H23</f>
        <v>339.5</v>
      </c>
      <c r="I24" s="25">
        <f t="shared" si="0"/>
        <v>-5200.0658914728683</v>
      </c>
      <c r="J24" s="9"/>
    </row>
    <row r="25" spans="1:10" ht="15" customHeight="1">
      <c r="A25" s="27" t="s">
        <v>270</v>
      </c>
      <c r="B25" s="29" t="s">
        <v>93</v>
      </c>
      <c r="C25" s="39">
        <v>6</v>
      </c>
      <c r="D25" s="40">
        <v>10000</v>
      </c>
      <c r="E25" s="39"/>
      <c r="F25" s="40">
        <f t="shared" si="1"/>
        <v>10000</v>
      </c>
      <c r="G25" s="40">
        <v>945</v>
      </c>
      <c r="H25" s="40">
        <f>G25/5</f>
        <v>189</v>
      </c>
      <c r="I25" s="26">
        <f t="shared" si="0"/>
        <v>4199.4341085271317</v>
      </c>
      <c r="J25" s="27"/>
    </row>
    <row r="26" spans="1:10" ht="15" customHeight="1">
      <c r="A26" s="55" t="s">
        <v>356</v>
      </c>
      <c r="B26" s="22">
        <v>35941</v>
      </c>
      <c r="C26" s="20">
        <v>6</v>
      </c>
      <c r="D26" s="21"/>
      <c r="E26" s="20">
        <v>120</v>
      </c>
      <c r="F26" s="21">
        <f t="shared" si="1"/>
        <v>9000</v>
      </c>
      <c r="G26" s="21"/>
      <c r="H26" s="21">
        <f>H25</f>
        <v>189</v>
      </c>
      <c r="I26" s="25">
        <f t="shared" si="0"/>
        <v>3199.4341085271317</v>
      </c>
      <c r="J26" s="14"/>
    </row>
    <row r="27" spans="1:10" ht="15" customHeight="1">
      <c r="A27" s="51" t="s">
        <v>355</v>
      </c>
      <c r="B27" s="15">
        <v>11438</v>
      </c>
      <c r="C27" s="20">
        <v>6</v>
      </c>
      <c r="D27" s="21"/>
      <c r="E27" s="20">
        <v>2</v>
      </c>
      <c r="F27" s="21">
        <f t="shared" si="1"/>
        <v>150</v>
      </c>
      <c r="G27" s="21"/>
      <c r="H27" s="21">
        <f>H26</f>
        <v>189</v>
      </c>
      <c r="I27" s="25">
        <f t="shared" si="0"/>
        <v>-5650.5658914728683</v>
      </c>
      <c r="J27" s="9"/>
    </row>
    <row r="28" spans="1:10" ht="15" customHeight="1">
      <c r="A28" s="23" t="s">
        <v>229</v>
      </c>
      <c r="B28" s="15">
        <v>11560</v>
      </c>
      <c r="C28" s="20">
        <v>6</v>
      </c>
      <c r="D28" s="21"/>
      <c r="E28" s="20">
        <v>78</v>
      </c>
      <c r="F28" s="21">
        <f t="shared" si="1"/>
        <v>5850</v>
      </c>
      <c r="G28" s="21"/>
      <c r="H28" s="21">
        <f>H27</f>
        <v>189</v>
      </c>
      <c r="I28" s="25">
        <f t="shared" si="0"/>
        <v>49.434108527131684</v>
      </c>
      <c r="J28" s="9"/>
    </row>
    <row r="29" spans="1:10" ht="15" customHeight="1">
      <c r="A29" s="9" t="s">
        <v>156</v>
      </c>
      <c r="B29" s="15">
        <v>11456</v>
      </c>
      <c r="C29" s="20">
        <v>6</v>
      </c>
      <c r="D29" s="21"/>
      <c r="E29" s="20">
        <v>9</v>
      </c>
      <c r="F29" s="21">
        <f t="shared" si="1"/>
        <v>675</v>
      </c>
      <c r="G29" s="21"/>
      <c r="H29" s="21">
        <f>H28</f>
        <v>189</v>
      </c>
      <c r="I29" s="25">
        <f t="shared" si="0"/>
        <v>-5125.5658914728683</v>
      </c>
      <c r="J29" s="9"/>
    </row>
    <row r="30" spans="1:10" ht="15" customHeight="1">
      <c r="A30" s="27" t="s">
        <v>84</v>
      </c>
      <c r="B30" s="29">
        <v>11407</v>
      </c>
      <c r="C30" s="39">
        <v>7</v>
      </c>
      <c r="D30" s="40">
        <v>10000</v>
      </c>
      <c r="E30" s="39"/>
      <c r="F30" s="40">
        <f>(E30*75)+D30</f>
        <v>10000</v>
      </c>
      <c r="G30" s="40">
        <v>3232</v>
      </c>
      <c r="H30" s="40">
        <f>G30/5</f>
        <v>646.4</v>
      </c>
      <c r="I30" s="26">
        <f t="shared" si="0"/>
        <v>4656.8341085271313</v>
      </c>
      <c r="J30" s="27"/>
    </row>
    <row r="31" spans="1:10" ht="15" customHeight="1">
      <c r="A31" s="55" t="s">
        <v>357</v>
      </c>
      <c r="B31" s="22">
        <v>11396</v>
      </c>
      <c r="C31" s="20">
        <v>7</v>
      </c>
      <c r="D31" s="21"/>
      <c r="E31" s="20">
        <v>20</v>
      </c>
      <c r="F31" s="21">
        <f>(E31*75)+D31</f>
        <v>1500</v>
      </c>
      <c r="G31" s="21"/>
      <c r="H31" s="21">
        <f>H30</f>
        <v>646.4</v>
      </c>
      <c r="I31" s="25">
        <f t="shared" si="0"/>
        <v>-3843.1658914728682</v>
      </c>
      <c r="J31" s="14"/>
    </row>
    <row r="32" spans="1:10" ht="15" customHeight="1">
      <c r="A32" s="23" t="s">
        <v>249</v>
      </c>
      <c r="B32" s="15" t="s">
        <v>108</v>
      </c>
      <c r="C32" s="20">
        <v>7</v>
      </c>
      <c r="D32" s="21"/>
      <c r="E32" s="20">
        <v>52</v>
      </c>
      <c r="F32" s="21">
        <f>(E32*75)+D32</f>
        <v>3900</v>
      </c>
      <c r="G32" s="21"/>
      <c r="H32" s="21">
        <f>H31</f>
        <v>646.4</v>
      </c>
      <c r="I32" s="25">
        <f t="shared" si="0"/>
        <v>-1443.1658914728687</v>
      </c>
      <c r="J32" s="9"/>
    </row>
    <row r="33" spans="1:10" ht="15" customHeight="1">
      <c r="A33" s="9" t="s">
        <v>284</v>
      </c>
      <c r="B33" s="15">
        <v>22746</v>
      </c>
      <c r="C33" s="20">
        <v>7</v>
      </c>
      <c r="D33" s="21"/>
      <c r="E33" s="20">
        <v>44</v>
      </c>
      <c r="F33" s="21">
        <f>(E33*75)+D33</f>
        <v>3300</v>
      </c>
      <c r="G33" s="21"/>
      <c r="H33" s="21">
        <f>H32</f>
        <v>646.4</v>
      </c>
      <c r="I33" s="25">
        <f t="shared" si="0"/>
        <v>-2043.1658914728682</v>
      </c>
      <c r="J33" s="9"/>
    </row>
    <row r="34" spans="1:10" ht="15" customHeight="1">
      <c r="A34" s="23" t="s">
        <v>177</v>
      </c>
      <c r="B34" s="15" t="s">
        <v>138</v>
      </c>
      <c r="C34" s="20">
        <v>7</v>
      </c>
      <c r="D34" s="21"/>
      <c r="E34" s="20">
        <v>65</v>
      </c>
      <c r="F34" s="21">
        <f t="shared" si="1"/>
        <v>4875</v>
      </c>
      <c r="G34" s="21"/>
      <c r="H34" s="21">
        <f>H33</f>
        <v>646.4</v>
      </c>
      <c r="I34" s="25">
        <f t="shared" si="0"/>
        <v>-468.16589147286868</v>
      </c>
      <c r="J34" s="9"/>
    </row>
    <row r="35" spans="1:10" ht="15" customHeight="1">
      <c r="A35" s="30" t="s">
        <v>344</v>
      </c>
      <c r="B35" s="29" t="s">
        <v>212</v>
      </c>
      <c r="C35" s="39">
        <v>8</v>
      </c>
      <c r="D35" s="40">
        <v>10000</v>
      </c>
      <c r="E35" s="39"/>
      <c r="F35" s="40">
        <f>(E35*75)+D35</f>
        <v>10000</v>
      </c>
      <c r="G35" s="40">
        <v>1046</v>
      </c>
      <c r="H35" s="40">
        <f>G35/5</f>
        <v>209.2</v>
      </c>
      <c r="I35" s="26">
        <f t="shared" si="0"/>
        <v>4219.6341085271324</v>
      </c>
      <c r="J35" s="27"/>
    </row>
    <row r="36" spans="1:10" ht="15" customHeight="1">
      <c r="A36" s="51" t="s">
        <v>38</v>
      </c>
      <c r="B36" s="15" t="s">
        <v>216</v>
      </c>
      <c r="C36" s="20">
        <v>8</v>
      </c>
      <c r="D36" s="21"/>
      <c r="E36" s="20">
        <v>8</v>
      </c>
      <c r="F36" s="21">
        <f>(E36*75)+D36</f>
        <v>600</v>
      </c>
      <c r="G36" s="21"/>
      <c r="H36" s="21">
        <f>H35</f>
        <v>209.2</v>
      </c>
      <c r="I36" s="25">
        <f t="shared" ref="I36:I67" si="3">F36+H36-$I$134</f>
        <v>-5180.3658914728685</v>
      </c>
      <c r="J36" s="9"/>
    </row>
    <row r="37" spans="1:10" ht="15" customHeight="1">
      <c r="A37" s="23" t="s">
        <v>170</v>
      </c>
      <c r="B37" s="15" t="s">
        <v>125</v>
      </c>
      <c r="C37" s="20">
        <v>8</v>
      </c>
      <c r="D37" s="21"/>
      <c r="E37" s="20">
        <v>49</v>
      </c>
      <c r="F37" s="21">
        <f>(E37*75)+D37</f>
        <v>3675</v>
      </c>
      <c r="G37" s="21"/>
      <c r="H37" s="21">
        <f>H36</f>
        <v>209.2</v>
      </c>
      <c r="I37" s="25">
        <f t="shared" si="3"/>
        <v>-2105.3658914728685</v>
      </c>
      <c r="J37" s="9"/>
    </row>
    <row r="38" spans="1:10" ht="15" customHeight="1">
      <c r="A38" s="51" t="s">
        <v>72</v>
      </c>
      <c r="B38" s="15" t="s">
        <v>112</v>
      </c>
      <c r="C38" s="20">
        <v>8</v>
      </c>
      <c r="D38" s="21"/>
      <c r="E38" s="20">
        <v>5</v>
      </c>
      <c r="F38" s="21">
        <f t="shared" ref="F38:F67" si="4">(E38*75)+D38</f>
        <v>375</v>
      </c>
      <c r="G38" s="21"/>
      <c r="H38" s="21">
        <f>H37</f>
        <v>209.2</v>
      </c>
      <c r="I38" s="25">
        <f t="shared" si="3"/>
        <v>-5405.3658914728685</v>
      </c>
      <c r="J38" s="9"/>
    </row>
    <row r="39" spans="1:10" ht="15" customHeight="1">
      <c r="A39" s="9" t="s">
        <v>330</v>
      </c>
      <c r="B39" s="15">
        <v>3344</v>
      </c>
      <c r="C39" s="20">
        <v>8</v>
      </c>
      <c r="D39" s="21"/>
      <c r="E39" s="20">
        <v>55</v>
      </c>
      <c r="F39" s="21">
        <f t="shared" si="4"/>
        <v>4125</v>
      </c>
      <c r="G39" s="21"/>
      <c r="H39" s="21">
        <f>H38</f>
        <v>209.2</v>
      </c>
      <c r="I39" s="25">
        <f t="shared" si="3"/>
        <v>-1655.3658914728685</v>
      </c>
      <c r="J39" s="9"/>
    </row>
    <row r="40" spans="1:10" ht="15" customHeight="1">
      <c r="A40" s="30" t="s">
        <v>50</v>
      </c>
      <c r="B40" s="29" t="s">
        <v>129</v>
      </c>
      <c r="C40" s="39">
        <v>9</v>
      </c>
      <c r="D40" s="40">
        <v>6000</v>
      </c>
      <c r="E40" s="39"/>
      <c r="F40" s="40">
        <f>(E40*75)+D40</f>
        <v>6000</v>
      </c>
      <c r="G40" s="40">
        <v>2094</v>
      </c>
      <c r="H40" s="40">
        <f>G40/4</f>
        <v>523.5</v>
      </c>
      <c r="I40" s="26">
        <f t="shared" si="3"/>
        <v>533.93410852713168</v>
      </c>
      <c r="J40" s="27"/>
    </row>
    <row r="41" spans="1:10" ht="15" customHeight="1">
      <c r="A41" s="23" t="s">
        <v>287</v>
      </c>
      <c r="B41" s="15" t="s">
        <v>209</v>
      </c>
      <c r="C41" s="20">
        <v>9</v>
      </c>
      <c r="D41" s="21"/>
      <c r="E41" s="20">
        <v>51</v>
      </c>
      <c r="F41" s="21">
        <f>(E41*75)+D41</f>
        <v>3825</v>
      </c>
      <c r="G41" s="21"/>
      <c r="H41" s="21">
        <f>H40</f>
        <v>523.5</v>
      </c>
      <c r="I41" s="25">
        <f t="shared" si="3"/>
        <v>-1641.0658914728683</v>
      </c>
      <c r="J41" s="9"/>
    </row>
    <row r="42" spans="1:10" ht="15" customHeight="1">
      <c r="A42" s="23" t="s">
        <v>341</v>
      </c>
      <c r="B42" s="15" t="s">
        <v>205</v>
      </c>
      <c r="C42" s="20">
        <v>9</v>
      </c>
      <c r="D42" s="21"/>
      <c r="E42" s="20">
        <v>16</v>
      </c>
      <c r="F42" s="21">
        <f t="shared" si="4"/>
        <v>1200</v>
      </c>
      <c r="G42" s="21"/>
      <c r="H42" s="21">
        <f>H41</f>
        <v>523.5</v>
      </c>
      <c r="I42" s="25">
        <f t="shared" si="3"/>
        <v>-4266.0658914728683</v>
      </c>
      <c r="J42" s="9"/>
    </row>
    <row r="43" spans="1:10" ht="15" customHeight="1">
      <c r="A43" s="9" t="s">
        <v>75</v>
      </c>
      <c r="B43" s="15" t="s">
        <v>119</v>
      </c>
      <c r="C43" s="20">
        <v>9</v>
      </c>
      <c r="D43" s="21"/>
      <c r="E43" s="20">
        <v>13</v>
      </c>
      <c r="F43" s="21">
        <f t="shared" si="4"/>
        <v>975</v>
      </c>
      <c r="G43" s="21"/>
      <c r="H43" s="21">
        <f>H42</f>
        <v>523.5</v>
      </c>
      <c r="I43" s="25">
        <f t="shared" si="3"/>
        <v>-4491.0658914728683</v>
      </c>
      <c r="J43" s="9"/>
    </row>
    <row r="44" spans="1:10" ht="15" customHeight="1">
      <c r="A44" s="56" t="s">
        <v>74</v>
      </c>
      <c r="B44" s="38">
        <v>23451</v>
      </c>
      <c r="C44" s="39">
        <v>10</v>
      </c>
      <c r="D44" s="40">
        <v>3000</v>
      </c>
      <c r="E44" s="39"/>
      <c r="F44" s="40">
        <f t="shared" ref="F44:F50" si="5">(E44*75)+D44</f>
        <v>3000</v>
      </c>
      <c r="G44" s="40">
        <v>1500</v>
      </c>
      <c r="H44" s="40">
        <f>G44/3</f>
        <v>500</v>
      </c>
      <c r="I44" s="26">
        <f t="shared" si="3"/>
        <v>-2489.5658914728683</v>
      </c>
      <c r="J44" s="43"/>
    </row>
    <row r="45" spans="1:10" ht="15" customHeight="1">
      <c r="A45" s="9" t="s">
        <v>45</v>
      </c>
      <c r="B45" s="15" t="s">
        <v>111</v>
      </c>
      <c r="C45" s="20">
        <v>10</v>
      </c>
      <c r="D45" s="21"/>
      <c r="E45" s="20">
        <v>56</v>
      </c>
      <c r="F45" s="21">
        <f t="shared" si="5"/>
        <v>4200</v>
      </c>
      <c r="G45" s="21"/>
      <c r="H45" s="21">
        <f>H44</f>
        <v>500</v>
      </c>
      <c r="I45" s="25">
        <f t="shared" si="3"/>
        <v>-1289.5658914728683</v>
      </c>
      <c r="J45" s="9"/>
    </row>
    <row r="46" spans="1:10" ht="15" customHeight="1">
      <c r="A46" s="51" t="s">
        <v>190</v>
      </c>
      <c r="B46" s="15" t="s">
        <v>226</v>
      </c>
      <c r="C46" s="20">
        <v>10</v>
      </c>
      <c r="D46" s="21"/>
      <c r="E46" s="20">
        <v>28</v>
      </c>
      <c r="F46" s="21">
        <f t="shared" si="5"/>
        <v>2100</v>
      </c>
      <c r="G46" s="21"/>
      <c r="H46" s="21">
        <f>H45</f>
        <v>500</v>
      </c>
      <c r="I46" s="25">
        <f t="shared" si="3"/>
        <v>-3389.5658914728683</v>
      </c>
      <c r="J46" s="9"/>
    </row>
    <row r="47" spans="1:10" ht="15" customHeight="1">
      <c r="A47" s="30" t="s">
        <v>37</v>
      </c>
      <c r="B47" s="29">
        <v>29197</v>
      </c>
      <c r="C47" s="39">
        <v>11</v>
      </c>
      <c r="D47" s="40">
        <v>10000</v>
      </c>
      <c r="E47" s="39"/>
      <c r="F47" s="40">
        <f t="shared" si="5"/>
        <v>10000</v>
      </c>
      <c r="G47" s="40">
        <v>6152</v>
      </c>
      <c r="H47" s="40">
        <f>G47/5</f>
        <v>1230.4000000000001</v>
      </c>
      <c r="I47" s="26">
        <f t="shared" si="3"/>
        <v>5240.8341085271313</v>
      </c>
      <c r="J47" s="27"/>
    </row>
    <row r="48" spans="1:10" ht="15" customHeight="1">
      <c r="A48" s="9" t="s">
        <v>23</v>
      </c>
      <c r="B48" s="15" t="s">
        <v>114</v>
      </c>
      <c r="C48" s="20">
        <v>11</v>
      </c>
      <c r="D48" s="21"/>
      <c r="E48" s="20">
        <v>6</v>
      </c>
      <c r="F48" s="21">
        <f t="shared" si="5"/>
        <v>450</v>
      </c>
      <c r="G48" s="21"/>
      <c r="H48" s="21">
        <f>H47</f>
        <v>1230.4000000000001</v>
      </c>
      <c r="I48" s="25">
        <f t="shared" si="3"/>
        <v>-4309.1658914728687</v>
      </c>
      <c r="J48" s="9"/>
    </row>
    <row r="49" spans="1:10" ht="15" customHeight="1">
      <c r="A49" s="23" t="s">
        <v>359</v>
      </c>
      <c r="B49" s="15">
        <v>11363</v>
      </c>
      <c r="C49" s="20">
        <v>11</v>
      </c>
      <c r="D49" s="21"/>
      <c r="E49" s="20">
        <v>45</v>
      </c>
      <c r="F49" s="21">
        <f t="shared" si="5"/>
        <v>3375</v>
      </c>
      <c r="G49" s="21"/>
      <c r="H49" s="21">
        <f>H48</f>
        <v>1230.4000000000001</v>
      </c>
      <c r="I49" s="25">
        <f t="shared" si="3"/>
        <v>-1384.1658914728687</v>
      </c>
      <c r="J49" s="9"/>
    </row>
    <row r="50" spans="1:10" ht="15" customHeight="1">
      <c r="A50" s="9" t="s">
        <v>77</v>
      </c>
      <c r="B50" s="15">
        <v>36746</v>
      </c>
      <c r="C50" s="20">
        <v>11</v>
      </c>
      <c r="D50" s="21"/>
      <c r="E50" s="20">
        <v>55</v>
      </c>
      <c r="F50" s="21">
        <f t="shared" si="5"/>
        <v>4125</v>
      </c>
      <c r="G50" s="21"/>
      <c r="H50" s="21">
        <f>H49</f>
        <v>1230.4000000000001</v>
      </c>
      <c r="I50" s="25">
        <f t="shared" si="3"/>
        <v>-634.16589147286868</v>
      </c>
      <c r="J50" s="9"/>
    </row>
    <row r="51" spans="1:10" ht="15" customHeight="1">
      <c r="A51" s="51" t="s">
        <v>329</v>
      </c>
      <c r="B51" s="15">
        <v>45754</v>
      </c>
      <c r="C51" s="20">
        <v>11</v>
      </c>
      <c r="D51" s="21"/>
      <c r="E51" s="20">
        <v>62</v>
      </c>
      <c r="F51" s="21">
        <f t="shared" si="4"/>
        <v>4650</v>
      </c>
      <c r="G51" s="21"/>
      <c r="H51" s="21">
        <f>H50</f>
        <v>1230.4000000000001</v>
      </c>
      <c r="I51" s="25">
        <f t="shared" si="3"/>
        <v>-109.16589147286868</v>
      </c>
      <c r="J51" s="9"/>
    </row>
    <row r="52" spans="1:10" ht="15" customHeight="1">
      <c r="A52" s="30" t="s">
        <v>161</v>
      </c>
      <c r="B52" s="29">
        <v>11306</v>
      </c>
      <c r="C52" s="39">
        <v>12</v>
      </c>
      <c r="D52" s="40">
        <v>6000</v>
      </c>
      <c r="E52" s="39"/>
      <c r="F52" s="40">
        <f>(E52*75)+D52</f>
        <v>6000</v>
      </c>
      <c r="G52" s="40">
        <v>3200</v>
      </c>
      <c r="H52" s="40">
        <f>G52/4</f>
        <v>800</v>
      </c>
      <c r="I52" s="26">
        <f t="shared" si="3"/>
        <v>810.43410852713168</v>
      </c>
      <c r="J52" s="27"/>
    </row>
    <row r="53" spans="1:10" ht="15" customHeight="1">
      <c r="A53" s="9" t="s">
        <v>292</v>
      </c>
      <c r="B53" s="15" t="s">
        <v>142</v>
      </c>
      <c r="C53" s="20">
        <v>12</v>
      </c>
      <c r="D53" s="21"/>
      <c r="E53" s="20">
        <v>37</v>
      </c>
      <c r="F53" s="21">
        <f>(E53*75)+D53</f>
        <v>2775</v>
      </c>
      <c r="G53" s="21"/>
      <c r="H53" s="21">
        <f>H52</f>
        <v>800</v>
      </c>
      <c r="I53" s="25">
        <f t="shared" si="3"/>
        <v>-2414.5658914728683</v>
      </c>
      <c r="J53" s="9"/>
    </row>
    <row r="54" spans="1:10" ht="15" customHeight="1">
      <c r="A54" s="9" t="s">
        <v>189</v>
      </c>
      <c r="B54" s="15">
        <v>50741</v>
      </c>
      <c r="C54" s="20">
        <v>12</v>
      </c>
      <c r="D54" s="21"/>
      <c r="E54" s="20">
        <v>16</v>
      </c>
      <c r="F54" s="21">
        <f t="shared" si="4"/>
        <v>1200</v>
      </c>
      <c r="G54" s="21"/>
      <c r="H54" s="21">
        <f>H53</f>
        <v>800</v>
      </c>
      <c r="I54" s="25">
        <f t="shared" si="3"/>
        <v>-3989.5658914728683</v>
      </c>
      <c r="J54" s="9"/>
    </row>
    <row r="55" spans="1:10" ht="15" customHeight="1">
      <c r="A55" s="23" t="s">
        <v>165</v>
      </c>
      <c r="B55" s="15" t="s">
        <v>122</v>
      </c>
      <c r="C55" s="20">
        <v>12</v>
      </c>
      <c r="D55" s="21"/>
      <c r="E55" s="20">
        <v>39</v>
      </c>
      <c r="F55" s="21">
        <f t="shared" si="4"/>
        <v>2925</v>
      </c>
      <c r="G55" s="21"/>
      <c r="H55" s="21">
        <f>H54</f>
        <v>800</v>
      </c>
      <c r="I55" s="25">
        <f t="shared" si="3"/>
        <v>-2264.5658914728683</v>
      </c>
      <c r="J55" s="9"/>
    </row>
    <row r="56" spans="1:10" ht="15" customHeight="1">
      <c r="A56" s="42" t="s">
        <v>76</v>
      </c>
      <c r="B56" s="29" t="s">
        <v>120</v>
      </c>
      <c r="C56" s="39">
        <v>13</v>
      </c>
      <c r="D56" s="40">
        <v>6000</v>
      </c>
      <c r="E56" s="39"/>
      <c r="F56" s="40">
        <f t="shared" ref="F56:F61" si="6">(E56*75)+D56</f>
        <v>6000</v>
      </c>
      <c r="G56" s="40">
        <v>798</v>
      </c>
      <c r="H56" s="40">
        <f>G56/4</f>
        <v>199.5</v>
      </c>
      <c r="I56" s="26">
        <f t="shared" si="3"/>
        <v>209.93410852713168</v>
      </c>
      <c r="J56" s="27"/>
    </row>
    <row r="57" spans="1:10" ht="15" customHeight="1">
      <c r="A57" s="9" t="s">
        <v>172</v>
      </c>
      <c r="B57" s="15" t="s">
        <v>213</v>
      </c>
      <c r="C57" s="20">
        <v>13</v>
      </c>
      <c r="D57" s="21"/>
      <c r="E57" s="20">
        <v>61</v>
      </c>
      <c r="F57" s="21">
        <f t="shared" si="6"/>
        <v>4575</v>
      </c>
      <c r="G57" s="21"/>
      <c r="H57" s="21">
        <f>H56</f>
        <v>199.5</v>
      </c>
      <c r="I57" s="25">
        <f t="shared" si="3"/>
        <v>-1215.0658914728683</v>
      </c>
      <c r="J57" s="9"/>
    </row>
    <row r="58" spans="1:10" ht="15" customHeight="1">
      <c r="A58" s="9" t="s">
        <v>49</v>
      </c>
      <c r="B58" s="15">
        <v>11346</v>
      </c>
      <c r="C58" s="20">
        <v>13</v>
      </c>
      <c r="D58" s="21"/>
      <c r="E58" s="20">
        <v>16</v>
      </c>
      <c r="F58" s="21">
        <f t="shared" si="6"/>
        <v>1200</v>
      </c>
      <c r="G58" s="21"/>
      <c r="H58" s="21">
        <f>H57</f>
        <v>199.5</v>
      </c>
      <c r="I58" s="25">
        <f t="shared" si="3"/>
        <v>-4590.0658914728683</v>
      </c>
      <c r="J58" s="9"/>
    </row>
    <row r="59" spans="1:10" ht="15" customHeight="1">
      <c r="A59" s="23" t="s">
        <v>342</v>
      </c>
      <c r="B59" s="15" t="s">
        <v>205</v>
      </c>
      <c r="C59" s="20">
        <v>13</v>
      </c>
      <c r="D59" s="21"/>
      <c r="E59" s="20">
        <v>15</v>
      </c>
      <c r="F59" s="21">
        <f t="shared" si="6"/>
        <v>1125</v>
      </c>
      <c r="G59" s="21"/>
      <c r="H59" s="21">
        <f>H58</f>
        <v>199.5</v>
      </c>
      <c r="I59" s="25">
        <f t="shared" si="3"/>
        <v>-4665.0658914728683</v>
      </c>
      <c r="J59" s="9"/>
    </row>
    <row r="60" spans="1:10" ht="15" customHeight="1">
      <c r="A60" s="30" t="s">
        <v>358</v>
      </c>
      <c r="B60" s="29">
        <v>11363</v>
      </c>
      <c r="C60" s="39">
        <v>14</v>
      </c>
      <c r="D60" s="40">
        <v>10000</v>
      </c>
      <c r="E60" s="39"/>
      <c r="F60" s="40">
        <f t="shared" si="6"/>
        <v>10000</v>
      </c>
      <c r="G60" s="40">
        <v>2167</v>
      </c>
      <c r="H60" s="40">
        <f>G60/5</f>
        <v>433.4</v>
      </c>
      <c r="I60" s="26">
        <f t="shared" si="3"/>
        <v>4443.8341085271313</v>
      </c>
      <c r="J60" s="27"/>
    </row>
    <row r="61" spans="1:10" ht="15" customHeight="1">
      <c r="A61" s="55" t="s">
        <v>43</v>
      </c>
      <c r="B61" s="22">
        <v>40696</v>
      </c>
      <c r="C61" s="20">
        <v>14</v>
      </c>
      <c r="D61" s="21"/>
      <c r="E61" s="20">
        <v>13</v>
      </c>
      <c r="F61" s="21">
        <f t="shared" si="6"/>
        <v>975</v>
      </c>
      <c r="G61" s="21"/>
      <c r="H61" s="21">
        <f>H60</f>
        <v>433.4</v>
      </c>
      <c r="I61" s="25">
        <f t="shared" si="3"/>
        <v>-4581.1658914728687</v>
      </c>
      <c r="J61" s="14"/>
    </row>
    <row r="62" spans="1:10" ht="15" customHeight="1">
      <c r="A62" s="51" t="s">
        <v>85</v>
      </c>
      <c r="B62" s="15" t="s">
        <v>140</v>
      </c>
      <c r="C62" s="20">
        <v>14</v>
      </c>
      <c r="D62" s="21"/>
      <c r="E62" s="20">
        <v>57</v>
      </c>
      <c r="F62" s="21">
        <f t="shared" si="4"/>
        <v>4275</v>
      </c>
      <c r="G62" s="21"/>
      <c r="H62" s="21">
        <f>H61</f>
        <v>433.4</v>
      </c>
      <c r="I62" s="25">
        <f t="shared" si="3"/>
        <v>-1281.1658914728687</v>
      </c>
      <c r="J62" s="9"/>
    </row>
    <row r="63" spans="1:10" ht="15" customHeight="1">
      <c r="A63" s="9" t="s">
        <v>86</v>
      </c>
      <c r="B63" s="15">
        <v>28212</v>
      </c>
      <c r="C63" s="20">
        <v>14</v>
      </c>
      <c r="D63" s="21"/>
      <c r="E63" s="20">
        <v>18</v>
      </c>
      <c r="F63" s="21">
        <f t="shared" si="4"/>
        <v>1350</v>
      </c>
      <c r="G63" s="21"/>
      <c r="H63" s="21">
        <f>H62</f>
        <v>433.4</v>
      </c>
      <c r="I63" s="25">
        <f t="shared" si="3"/>
        <v>-4206.1658914728687</v>
      </c>
      <c r="J63" s="9"/>
    </row>
    <row r="64" spans="1:10" ht="15" customHeight="1">
      <c r="A64" s="23" t="s">
        <v>175</v>
      </c>
      <c r="B64" s="15" t="s">
        <v>138</v>
      </c>
      <c r="C64" s="20">
        <v>14</v>
      </c>
      <c r="D64" s="21"/>
      <c r="E64" s="20">
        <v>43</v>
      </c>
      <c r="F64" s="21">
        <f t="shared" si="4"/>
        <v>3225</v>
      </c>
      <c r="G64" s="21"/>
      <c r="H64" s="21">
        <f>H63</f>
        <v>433.4</v>
      </c>
      <c r="I64" s="25">
        <f t="shared" si="3"/>
        <v>-2331.1658914728682</v>
      </c>
      <c r="J64" s="9"/>
    </row>
    <row r="65" spans="1:10" ht="15" customHeight="1">
      <c r="A65" s="27" t="s">
        <v>163</v>
      </c>
      <c r="B65" s="29" t="s">
        <v>125</v>
      </c>
      <c r="C65" s="39">
        <v>15</v>
      </c>
      <c r="D65" s="40">
        <v>10000</v>
      </c>
      <c r="E65" s="39"/>
      <c r="F65" s="40">
        <f>(E65*75)+D65</f>
        <v>10000</v>
      </c>
      <c r="G65" s="40">
        <v>7886</v>
      </c>
      <c r="H65" s="40">
        <f>G65/5</f>
        <v>1577.2</v>
      </c>
      <c r="I65" s="26">
        <f t="shared" si="3"/>
        <v>5587.6341085271324</v>
      </c>
      <c r="J65" s="27"/>
    </row>
    <row r="66" spans="1:10" ht="15" customHeight="1">
      <c r="A66" s="9" t="s">
        <v>293</v>
      </c>
      <c r="B66" s="15" t="s">
        <v>142</v>
      </c>
      <c r="C66" s="20">
        <v>15</v>
      </c>
      <c r="D66" s="21"/>
      <c r="E66" s="20">
        <v>45</v>
      </c>
      <c r="F66" s="21">
        <f>(E66*75)+D66</f>
        <v>3375</v>
      </c>
      <c r="G66" s="21"/>
      <c r="H66" s="21">
        <f>H65</f>
        <v>1577.2</v>
      </c>
      <c r="I66" s="25">
        <f t="shared" si="3"/>
        <v>-1037.3658914728685</v>
      </c>
      <c r="J66" s="9"/>
    </row>
    <row r="67" spans="1:10" ht="15" customHeight="1">
      <c r="A67" s="9" t="s">
        <v>173</v>
      </c>
      <c r="B67" s="15">
        <v>32717</v>
      </c>
      <c r="C67" s="20">
        <v>15</v>
      </c>
      <c r="D67" s="21"/>
      <c r="E67" s="20">
        <v>60</v>
      </c>
      <c r="F67" s="21">
        <f t="shared" si="4"/>
        <v>4500</v>
      </c>
      <c r="G67" s="21"/>
      <c r="H67" s="21">
        <f>H66</f>
        <v>1577.2</v>
      </c>
      <c r="I67" s="25">
        <f t="shared" si="3"/>
        <v>87.634108527131502</v>
      </c>
      <c r="J67" s="9"/>
    </row>
    <row r="68" spans="1:10" ht="15" customHeight="1">
      <c r="A68" s="23" t="s">
        <v>78</v>
      </c>
      <c r="B68" s="15" t="s">
        <v>122</v>
      </c>
      <c r="C68" s="20">
        <v>15</v>
      </c>
      <c r="D68" s="21"/>
      <c r="E68" s="20">
        <v>47</v>
      </c>
      <c r="F68" s="21">
        <f t="shared" ref="F68:F76" si="7">(E68*75)+D68</f>
        <v>3525</v>
      </c>
      <c r="G68" s="21"/>
      <c r="H68" s="21">
        <f>H67</f>
        <v>1577.2</v>
      </c>
      <c r="I68" s="25">
        <f t="shared" ref="I68:I97" si="8">F68+H68-$I$134</f>
        <v>-887.3658914728685</v>
      </c>
      <c r="J68" s="9"/>
    </row>
    <row r="69" spans="1:10" ht="15" customHeight="1">
      <c r="A69" s="23" t="s">
        <v>247</v>
      </c>
      <c r="B69" s="15" t="s">
        <v>108</v>
      </c>
      <c r="C69" s="20">
        <v>15</v>
      </c>
      <c r="D69" s="21"/>
      <c r="E69" s="20">
        <v>36</v>
      </c>
      <c r="F69" s="21">
        <f t="shared" si="7"/>
        <v>2700</v>
      </c>
      <c r="G69" s="21"/>
      <c r="H69" s="21">
        <f>H68</f>
        <v>1577.2</v>
      </c>
      <c r="I69" s="25">
        <f t="shared" si="8"/>
        <v>-1712.3658914728685</v>
      </c>
      <c r="J69" s="9"/>
    </row>
    <row r="70" spans="1:10" ht="15" customHeight="1">
      <c r="A70" s="42" t="s">
        <v>147</v>
      </c>
      <c r="B70" s="29">
        <v>1772</v>
      </c>
      <c r="C70" s="39">
        <v>16</v>
      </c>
      <c r="D70" s="40">
        <v>6000</v>
      </c>
      <c r="E70" s="39"/>
      <c r="F70" s="40">
        <f t="shared" si="7"/>
        <v>6000</v>
      </c>
      <c r="G70" s="40">
        <v>511</v>
      </c>
      <c r="H70" s="40">
        <f>G70/4</f>
        <v>127.75</v>
      </c>
      <c r="I70" s="26">
        <f t="shared" si="8"/>
        <v>138.18410852713168</v>
      </c>
      <c r="J70" s="27"/>
    </row>
    <row r="71" spans="1:10" ht="15" customHeight="1">
      <c r="A71" s="9" t="s">
        <v>361</v>
      </c>
      <c r="B71" s="15" t="s">
        <v>123</v>
      </c>
      <c r="C71" s="20">
        <v>16</v>
      </c>
      <c r="D71" s="21"/>
      <c r="E71" s="20">
        <v>67</v>
      </c>
      <c r="F71" s="21">
        <f t="shared" si="7"/>
        <v>5025</v>
      </c>
      <c r="G71" s="21"/>
      <c r="H71" s="21">
        <f>H70</f>
        <v>127.75</v>
      </c>
      <c r="I71" s="25">
        <f t="shared" si="8"/>
        <v>-836.81589147286832</v>
      </c>
      <c r="J71" s="9"/>
    </row>
    <row r="72" spans="1:10" ht="15" customHeight="1">
      <c r="A72" s="9" t="s">
        <v>278</v>
      </c>
      <c r="B72" s="15">
        <v>11485</v>
      </c>
      <c r="C72" s="20">
        <v>16</v>
      </c>
      <c r="D72" s="21"/>
      <c r="E72" s="20">
        <v>46</v>
      </c>
      <c r="F72" s="21">
        <f t="shared" si="7"/>
        <v>3450</v>
      </c>
      <c r="G72" s="21"/>
      <c r="H72" s="21">
        <f>H71</f>
        <v>127.75</v>
      </c>
      <c r="I72" s="25">
        <f t="shared" si="8"/>
        <v>-2411.8158914728683</v>
      </c>
      <c r="J72" s="9"/>
    </row>
    <row r="73" spans="1:10" ht="15" customHeight="1">
      <c r="A73" s="55" t="s">
        <v>362</v>
      </c>
      <c r="B73" s="22">
        <v>3212</v>
      </c>
      <c r="C73" s="20">
        <v>16</v>
      </c>
      <c r="D73" s="21"/>
      <c r="E73" s="20">
        <v>41</v>
      </c>
      <c r="F73" s="21">
        <f t="shared" si="7"/>
        <v>3075</v>
      </c>
      <c r="G73" s="21"/>
      <c r="H73" s="21">
        <f>H72</f>
        <v>127.75</v>
      </c>
      <c r="I73" s="25">
        <f t="shared" si="8"/>
        <v>-2786.8158914728683</v>
      </c>
      <c r="J73" s="14"/>
    </row>
    <row r="74" spans="1:10" ht="15" customHeight="1">
      <c r="A74" s="27" t="s">
        <v>62</v>
      </c>
      <c r="B74" s="29" t="s">
        <v>90</v>
      </c>
      <c r="C74" s="39">
        <v>18</v>
      </c>
      <c r="D74" s="40">
        <v>3000</v>
      </c>
      <c r="E74" s="39"/>
      <c r="F74" s="40">
        <f t="shared" si="7"/>
        <v>3000</v>
      </c>
      <c r="G74" s="40">
        <v>354</v>
      </c>
      <c r="H74" s="40">
        <f>G74/3</f>
        <v>118</v>
      </c>
      <c r="I74" s="26">
        <f t="shared" si="8"/>
        <v>-2871.5658914728683</v>
      </c>
      <c r="J74" s="27"/>
    </row>
    <row r="75" spans="1:10" ht="15" customHeight="1">
      <c r="A75" s="9" t="s">
        <v>268</v>
      </c>
      <c r="B75" s="15" t="s">
        <v>128</v>
      </c>
      <c r="C75" s="20">
        <v>18</v>
      </c>
      <c r="D75" s="21"/>
      <c r="E75" s="20">
        <v>100</v>
      </c>
      <c r="F75" s="21">
        <f t="shared" si="7"/>
        <v>7500</v>
      </c>
      <c r="G75" s="21"/>
      <c r="H75" s="21">
        <f>H74</f>
        <v>118</v>
      </c>
      <c r="I75" s="25">
        <f t="shared" si="8"/>
        <v>1628.4341085271317</v>
      </c>
      <c r="J75" s="9"/>
    </row>
    <row r="76" spans="1:10" ht="15" customHeight="1">
      <c r="A76" s="9" t="s">
        <v>153</v>
      </c>
      <c r="B76" s="15">
        <v>11479</v>
      </c>
      <c r="C76" s="20">
        <v>18</v>
      </c>
      <c r="D76" s="21"/>
      <c r="E76" s="20">
        <v>14</v>
      </c>
      <c r="F76" s="21">
        <f t="shared" si="7"/>
        <v>1050</v>
      </c>
      <c r="G76" s="21"/>
      <c r="H76" s="21">
        <f>H75</f>
        <v>118</v>
      </c>
      <c r="I76" s="25">
        <f t="shared" si="8"/>
        <v>-4821.5658914728683</v>
      </c>
      <c r="J76" s="14"/>
    </row>
    <row r="77" spans="1:10" ht="15" customHeight="1">
      <c r="A77" s="27" t="s">
        <v>79</v>
      </c>
      <c r="B77" s="29">
        <v>11408</v>
      </c>
      <c r="C77" s="39">
        <v>19</v>
      </c>
      <c r="D77" s="40">
        <v>6000</v>
      </c>
      <c r="E77" s="39"/>
      <c r="F77" s="40">
        <f>(E77*75)+D77</f>
        <v>6000</v>
      </c>
      <c r="G77" s="40">
        <v>490</v>
      </c>
      <c r="H77" s="40">
        <f>G77/4</f>
        <v>122.5</v>
      </c>
      <c r="I77" s="26">
        <f t="shared" si="8"/>
        <v>132.93410852713168</v>
      </c>
      <c r="J77" s="27"/>
    </row>
    <row r="78" spans="1:10" ht="15" customHeight="1">
      <c r="A78" s="9" t="s">
        <v>363</v>
      </c>
      <c r="B78" s="15">
        <v>11496</v>
      </c>
      <c r="C78" s="20">
        <v>19</v>
      </c>
      <c r="D78" s="21"/>
      <c r="E78" s="20">
        <v>57</v>
      </c>
      <c r="F78" s="21">
        <f>(E78*75)+D78</f>
        <v>4275</v>
      </c>
      <c r="G78" s="21"/>
      <c r="H78" s="21">
        <f>H77</f>
        <v>122.5</v>
      </c>
      <c r="I78" s="25">
        <f t="shared" si="8"/>
        <v>-1592.0658914728683</v>
      </c>
      <c r="J78" s="9"/>
    </row>
    <row r="79" spans="1:10" ht="15" customHeight="1">
      <c r="A79" s="23" t="s">
        <v>310</v>
      </c>
      <c r="B79" s="15">
        <v>25390</v>
      </c>
      <c r="C79" s="20">
        <v>19</v>
      </c>
      <c r="D79" s="21"/>
      <c r="E79" s="20">
        <v>23</v>
      </c>
      <c r="F79" s="21">
        <f>(E79*75)+D79</f>
        <v>1725</v>
      </c>
      <c r="G79" s="21"/>
      <c r="H79" s="21">
        <f>H78</f>
        <v>122.5</v>
      </c>
      <c r="I79" s="25">
        <f t="shared" si="8"/>
        <v>-4142.0658914728683</v>
      </c>
      <c r="J79" s="9"/>
    </row>
    <row r="80" spans="1:10" ht="15" customHeight="1">
      <c r="A80" s="9" t="s">
        <v>271</v>
      </c>
      <c r="B80" s="15" t="s">
        <v>130</v>
      </c>
      <c r="C80" s="20">
        <v>19</v>
      </c>
      <c r="D80" s="21"/>
      <c r="E80" s="20">
        <v>44</v>
      </c>
      <c r="F80" s="21">
        <f>(E80*75)+D80</f>
        <v>3300</v>
      </c>
      <c r="G80" s="21"/>
      <c r="H80" s="21">
        <f>H79</f>
        <v>122.5</v>
      </c>
      <c r="I80" s="25">
        <f t="shared" si="8"/>
        <v>-2567.0658914728683</v>
      </c>
      <c r="J80" s="9"/>
    </row>
    <row r="81" spans="1:10" ht="15" customHeight="1">
      <c r="A81" s="27" t="s">
        <v>260</v>
      </c>
      <c r="B81" s="29">
        <v>1350</v>
      </c>
      <c r="C81" s="39">
        <v>20</v>
      </c>
      <c r="D81" s="40">
        <v>6000</v>
      </c>
      <c r="E81" s="39"/>
      <c r="F81" s="40">
        <f>(E81*75)+D81</f>
        <v>6000</v>
      </c>
      <c r="G81" s="40">
        <v>2040</v>
      </c>
      <c r="H81" s="40">
        <f>G81/4</f>
        <v>510</v>
      </c>
      <c r="I81" s="26">
        <f t="shared" si="8"/>
        <v>520.43410852713168</v>
      </c>
      <c r="J81" s="27"/>
    </row>
    <row r="82" spans="1:10" ht="15" customHeight="1">
      <c r="A82" s="9" t="s">
        <v>42</v>
      </c>
      <c r="B82" s="15">
        <v>51071</v>
      </c>
      <c r="C82" s="20">
        <v>20</v>
      </c>
      <c r="D82" s="21"/>
      <c r="E82" s="20">
        <v>130</v>
      </c>
      <c r="F82" s="21">
        <f t="shared" ref="F82:F112" si="9">(E82*75)+D82</f>
        <v>9750</v>
      </c>
      <c r="G82" s="21"/>
      <c r="H82" s="21">
        <f>H81</f>
        <v>510</v>
      </c>
      <c r="I82" s="25">
        <f t="shared" si="8"/>
        <v>4270.4341085271317</v>
      </c>
      <c r="J82" s="9"/>
    </row>
    <row r="83" spans="1:10" ht="15" customHeight="1">
      <c r="A83" s="9" t="s">
        <v>29</v>
      </c>
      <c r="B83" s="15">
        <v>29100</v>
      </c>
      <c r="C83" s="20">
        <v>20</v>
      </c>
      <c r="D83" s="21"/>
      <c r="E83" s="20">
        <v>53</v>
      </c>
      <c r="F83" s="21">
        <f t="shared" si="9"/>
        <v>3975</v>
      </c>
      <c r="G83" s="21"/>
      <c r="H83" s="21">
        <f>H82</f>
        <v>510</v>
      </c>
      <c r="I83" s="25">
        <f t="shared" si="8"/>
        <v>-1504.5658914728683</v>
      </c>
      <c r="J83" s="9"/>
    </row>
    <row r="84" spans="1:10" ht="15" customHeight="1">
      <c r="A84" s="9" t="s">
        <v>248</v>
      </c>
      <c r="B84" s="15" t="s">
        <v>131</v>
      </c>
      <c r="C84" s="20">
        <v>20</v>
      </c>
      <c r="D84" s="21"/>
      <c r="E84" s="20">
        <v>88</v>
      </c>
      <c r="F84" s="21">
        <f t="shared" si="9"/>
        <v>6600</v>
      </c>
      <c r="G84" s="21"/>
      <c r="H84" s="21">
        <f>H83</f>
        <v>510</v>
      </c>
      <c r="I84" s="25">
        <f t="shared" si="8"/>
        <v>1120.4341085271317</v>
      </c>
      <c r="J84" s="9"/>
    </row>
    <row r="85" spans="1:10" ht="15" customHeight="1">
      <c r="A85" s="42" t="s">
        <v>65</v>
      </c>
      <c r="B85" s="29">
        <v>21402</v>
      </c>
      <c r="C85" s="39">
        <v>21</v>
      </c>
      <c r="D85" s="40">
        <v>10000</v>
      </c>
      <c r="E85" s="39"/>
      <c r="F85" s="40">
        <f>(E85*75)+D85</f>
        <v>10000</v>
      </c>
      <c r="G85" s="40">
        <v>906</v>
      </c>
      <c r="H85" s="40">
        <f>G85/5</f>
        <v>181.2</v>
      </c>
      <c r="I85" s="26">
        <f t="shared" si="8"/>
        <v>4191.6341085271324</v>
      </c>
      <c r="J85" s="27"/>
    </row>
    <row r="86" spans="1:10" ht="15" customHeight="1">
      <c r="A86" s="51" t="s">
        <v>364</v>
      </c>
      <c r="B86" s="15">
        <v>43426</v>
      </c>
      <c r="C86" s="20">
        <v>21</v>
      </c>
      <c r="D86" s="21"/>
      <c r="E86" s="20">
        <v>100</v>
      </c>
      <c r="F86" s="21">
        <f>(E86*75)+D86</f>
        <v>7500</v>
      </c>
      <c r="G86" s="21"/>
      <c r="H86" s="21">
        <f>H85</f>
        <v>181.2</v>
      </c>
      <c r="I86" s="25">
        <f t="shared" si="8"/>
        <v>1691.6341085271315</v>
      </c>
      <c r="J86" s="9"/>
    </row>
    <row r="87" spans="1:10" ht="15" customHeight="1">
      <c r="A87" s="23" t="s">
        <v>66</v>
      </c>
      <c r="B87" s="15">
        <v>2767</v>
      </c>
      <c r="C87" s="20">
        <v>21</v>
      </c>
      <c r="D87" s="21"/>
      <c r="E87" s="20">
        <v>7</v>
      </c>
      <c r="F87" s="21">
        <f>(E87*75)+D87</f>
        <v>525</v>
      </c>
      <c r="G87" s="21"/>
      <c r="H87" s="21">
        <f>H86</f>
        <v>181.2</v>
      </c>
      <c r="I87" s="25">
        <f t="shared" si="8"/>
        <v>-5283.3658914728685</v>
      </c>
      <c r="J87" s="9"/>
    </row>
    <row r="88" spans="1:10" ht="15" customHeight="1">
      <c r="A88" s="9" t="s">
        <v>178</v>
      </c>
      <c r="B88" s="15">
        <v>20835</v>
      </c>
      <c r="C88" s="20">
        <v>21</v>
      </c>
      <c r="D88" s="21"/>
      <c r="E88" s="20">
        <v>98</v>
      </c>
      <c r="F88" s="21">
        <f>(E88*75)+D88</f>
        <v>7350</v>
      </c>
      <c r="G88" s="21"/>
      <c r="H88" s="21">
        <f>H87</f>
        <v>181.2</v>
      </c>
      <c r="I88" s="25">
        <f t="shared" si="8"/>
        <v>1541.6341085271315</v>
      </c>
      <c r="J88" s="9"/>
    </row>
    <row r="89" spans="1:10" ht="15" customHeight="1">
      <c r="A89" s="20" t="s">
        <v>154</v>
      </c>
      <c r="B89" s="15" t="s">
        <v>94</v>
      </c>
      <c r="C89" s="20">
        <v>21</v>
      </c>
      <c r="D89" s="21"/>
      <c r="E89" s="20">
        <v>23</v>
      </c>
      <c r="F89" s="21">
        <f>(E89*75)+D89</f>
        <v>1725</v>
      </c>
      <c r="G89" s="21"/>
      <c r="H89" s="21">
        <f>H88</f>
        <v>181.2</v>
      </c>
      <c r="I89" s="25">
        <f t="shared" si="8"/>
        <v>-4083.3658914728685</v>
      </c>
      <c r="J89" s="9"/>
    </row>
    <row r="90" spans="1:10" ht="15" customHeight="1">
      <c r="A90" s="42" t="s">
        <v>32</v>
      </c>
      <c r="B90" s="29" t="s">
        <v>118</v>
      </c>
      <c r="C90" s="39">
        <v>22</v>
      </c>
      <c r="D90" s="40">
        <v>10000</v>
      </c>
      <c r="E90" s="39"/>
      <c r="F90" s="40">
        <f t="shared" si="9"/>
        <v>10000</v>
      </c>
      <c r="G90" s="40">
        <v>820</v>
      </c>
      <c r="H90" s="40">
        <f>G90/5</f>
        <v>164</v>
      </c>
      <c r="I90" s="26">
        <f t="shared" si="8"/>
        <v>4174.4341085271317</v>
      </c>
      <c r="J90" s="27"/>
    </row>
    <row r="91" spans="1:10" ht="15" customHeight="1">
      <c r="A91" s="23" t="s">
        <v>345</v>
      </c>
      <c r="B91" s="15" t="s">
        <v>212</v>
      </c>
      <c r="C91" s="20">
        <v>22</v>
      </c>
      <c r="D91" s="21"/>
      <c r="E91" s="20">
        <v>27</v>
      </c>
      <c r="F91" s="21">
        <f t="shared" si="9"/>
        <v>2025</v>
      </c>
      <c r="G91" s="21"/>
      <c r="H91" s="21">
        <f>H90</f>
        <v>164</v>
      </c>
      <c r="I91" s="25">
        <f t="shared" si="8"/>
        <v>-3800.5658914728683</v>
      </c>
      <c r="J91" s="9"/>
    </row>
    <row r="92" spans="1:10" ht="15" customHeight="1">
      <c r="A92" s="23" t="s">
        <v>272</v>
      </c>
      <c r="B92" s="15" t="s">
        <v>130</v>
      </c>
      <c r="C92" s="20">
        <v>22</v>
      </c>
      <c r="D92" s="21"/>
      <c r="E92" s="20">
        <v>29</v>
      </c>
      <c r="F92" s="21">
        <f t="shared" si="9"/>
        <v>2175</v>
      </c>
      <c r="G92" s="21"/>
      <c r="H92" s="21">
        <f>H91</f>
        <v>164</v>
      </c>
      <c r="I92" s="25">
        <f t="shared" si="8"/>
        <v>-3650.5658914728683</v>
      </c>
      <c r="J92" s="9"/>
    </row>
    <row r="93" spans="1:10" ht="15" customHeight="1">
      <c r="A93" s="23" t="s">
        <v>365</v>
      </c>
      <c r="B93" s="15" t="s">
        <v>139</v>
      </c>
      <c r="C93" s="20">
        <v>22</v>
      </c>
      <c r="D93" s="21"/>
      <c r="E93" s="20">
        <v>16</v>
      </c>
      <c r="F93" s="21">
        <f t="shared" si="9"/>
        <v>1200</v>
      </c>
      <c r="G93" s="21"/>
      <c r="H93" s="21">
        <f>H92</f>
        <v>164</v>
      </c>
      <c r="I93" s="25">
        <f t="shared" si="8"/>
        <v>-4625.5658914728683</v>
      </c>
      <c r="J93" s="9"/>
    </row>
    <row r="94" spans="1:10" ht="15" customHeight="1">
      <c r="A94" s="9" t="s">
        <v>366</v>
      </c>
      <c r="B94" s="15">
        <v>56421</v>
      </c>
      <c r="C94" s="20">
        <v>22</v>
      </c>
      <c r="D94" s="21"/>
      <c r="E94" s="20">
        <v>41</v>
      </c>
      <c r="F94" s="21">
        <f t="shared" si="9"/>
        <v>3075</v>
      </c>
      <c r="G94" s="21"/>
      <c r="H94" s="21">
        <f>H93</f>
        <v>164</v>
      </c>
      <c r="I94" s="25">
        <f t="shared" si="8"/>
        <v>-2750.5658914728683</v>
      </c>
      <c r="J94" s="9"/>
    </row>
    <row r="95" spans="1:10" ht="15" customHeight="1">
      <c r="A95" s="27" t="s">
        <v>360</v>
      </c>
      <c r="B95" s="29" t="s">
        <v>123</v>
      </c>
      <c r="C95" s="39">
        <v>23</v>
      </c>
      <c r="D95" s="40">
        <v>6000</v>
      </c>
      <c r="E95" s="39"/>
      <c r="F95" s="40">
        <f t="shared" si="9"/>
        <v>6000</v>
      </c>
      <c r="G95" s="40">
        <v>1037</v>
      </c>
      <c r="H95" s="40">
        <f>G95/4</f>
        <v>259.25</v>
      </c>
      <c r="I95" s="26">
        <f t="shared" si="8"/>
        <v>269.68410852713168</v>
      </c>
      <c r="J95" s="27"/>
    </row>
    <row r="96" spans="1:10" ht="15" customHeight="1">
      <c r="A96" s="23" t="s">
        <v>166</v>
      </c>
      <c r="B96" s="15">
        <v>28415</v>
      </c>
      <c r="C96" s="20">
        <v>23</v>
      </c>
      <c r="D96" s="21"/>
      <c r="E96" s="20">
        <v>19</v>
      </c>
      <c r="F96" s="21">
        <f t="shared" si="9"/>
        <v>1425</v>
      </c>
      <c r="G96" s="21"/>
      <c r="H96" s="21">
        <f>H95</f>
        <v>259.25</v>
      </c>
      <c r="I96" s="25">
        <f t="shared" si="8"/>
        <v>-4305.3158914728683</v>
      </c>
      <c r="J96" s="9"/>
    </row>
    <row r="97" spans="1:10" ht="15" customHeight="1">
      <c r="A97" s="51" t="s">
        <v>367</v>
      </c>
      <c r="B97" s="15">
        <v>32650</v>
      </c>
      <c r="C97" s="20">
        <v>23</v>
      </c>
      <c r="D97" s="21"/>
      <c r="E97" s="20">
        <v>17</v>
      </c>
      <c r="F97" s="21">
        <f t="shared" si="9"/>
        <v>1275</v>
      </c>
      <c r="G97" s="21"/>
      <c r="H97" s="21">
        <f>H96</f>
        <v>259.25</v>
      </c>
      <c r="I97" s="25">
        <f t="shared" si="8"/>
        <v>-4455.3158914728683</v>
      </c>
      <c r="J97" s="9"/>
    </row>
    <row r="98" spans="1:10" ht="15" customHeight="1">
      <c r="A98" s="54" t="s">
        <v>296</v>
      </c>
      <c r="B98" s="15">
        <v>25645</v>
      </c>
      <c r="C98" s="20">
        <v>23</v>
      </c>
      <c r="D98" s="21"/>
      <c r="E98" s="20">
        <v>50</v>
      </c>
      <c r="F98" s="21">
        <f t="shared" si="9"/>
        <v>3750</v>
      </c>
      <c r="G98" s="21"/>
      <c r="H98" s="21">
        <f>H97</f>
        <v>259.25</v>
      </c>
      <c r="I98" s="25">
        <f t="shared" ref="I98:I127" si="10">F98+H98-$I$134</f>
        <v>-1980.3158914728683</v>
      </c>
      <c r="J98" s="9"/>
    </row>
    <row r="99" spans="1:10" ht="15" customHeight="1">
      <c r="A99" s="27" t="s">
        <v>219</v>
      </c>
      <c r="B99" s="29" t="s">
        <v>220</v>
      </c>
      <c r="C99" s="39">
        <v>24</v>
      </c>
      <c r="D99" s="40">
        <v>10000</v>
      </c>
      <c r="E99" s="39"/>
      <c r="F99" s="40">
        <f>(E99*75)+D99</f>
        <v>10000</v>
      </c>
      <c r="G99" s="40">
        <v>7126</v>
      </c>
      <c r="H99" s="40">
        <v>2326</v>
      </c>
      <c r="I99" s="26">
        <f>F99+H99-$I$134</f>
        <v>6336.4341085271317</v>
      </c>
      <c r="J99" s="27"/>
    </row>
    <row r="100" spans="1:10" ht="15" customHeight="1">
      <c r="A100" s="23" t="s">
        <v>193</v>
      </c>
      <c r="B100" s="15" t="s">
        <v>215</v>
      </c>
      <c r="C100" s="20">
        <v>24</v>
      </c>
      <c r="D100" s="21"/>
      <c r="E100" s="20">
        <v>20</v>
      </c>
      <c r="F100" s="21">
        <f>(E100*75)+D100</f>
        <v>1500</v>
      </c>
      <c r="G100" s="21"/>
      <c r="H100" s="21">
        <f>H99</f>
        <v>2326</v>
      </c>
      <c r="I100" s="25">
        <f>F100+H100-$I$134</f>
        <v>-2163.5658914728683</v>
      </c>
      <c r="J100" s="9"/>
    </row>
    <row r="101" spans="1:10" ht="15" customHeight="1">
      <c r="A101" s="51" t="s">
        <v>240</v>
      </c>
      <c r="B101" s="15">
        <v>2167</v>
      </c>
      <c r="C101" s="20">
        <v>24</v>
      </c>
      <c r="D101" s="21"/>
      <c r="E101" s="20">
        <v>52</v>
      </c>
      <c r="F101" s="21">
        <f t="shared" si="9"/>
        <v>3900</v>
      </c>
      <c r="G101" s="21"/>
      <c r="H101" s="21">
        <f>H100</f>
        <v>2326</v>
      </c>
      <c r="I101" s="25">
        <f t="shared" si="10"/>
        <v>236.43410852713168</v>
      </c>
      <c r="J101" s="9"/>
    </row>
    <row r="102" spans="1:10" ht="15" customHeight="1">
      <c r="A102" s="9" t="s">
        <v>350</v>
      </c>
      <c r="B102" s="15" t="s">
        <v>210</v>
      </c>
      <c r="C102" s="20">
        <v>24</v>
      </c>
      <c r="D102" s="21"/>
      <c r="E102" s="20">
        <v>16</v>
      </c>
      <c r="F102" s="21">
        <f t="shared" si="9"/>
        <v>1200</v>
      </c>
      <c r="G102" s="21"/>
      <c r="H102" s="21">
        <f>H101</f>
        <v>2326</v>
      </c>
      <c r="I102" s="25">
        <f t="shared" si="10"/>
        <v>-2463.5658914728683</v>
      </c>
      <c r="J102" s="9"/>
    </row>
    <row r="103" spans="1:10" ht="15" customHeight="1">
      <c r="A103" s="51" t="s">
        <v>368</v>
      </c>
      <c r="B103" s="15">
        <v>32650</v>
      </c>
      <c r="C103" s="20">
        <v>24</v>
      </c>
      <c r="D103" s="21"/>
      <c r="E103" s="20">
        <v>36</v>
      </c>
      <c r="F103" s="21">
        <f t="shared" si="9"/>
        <v>2700</v>
      </c>
      <c r="G103" s="21"/>
      <c r="H103" s="21">
        <f>H102</f>
        <v>2326</v>
      </c>
      <c r="I103" s="25">
        <f t="shared" si="10"/>
        <v>-963.56589147286832</v>
      </c>
      <c r="J103" s="9"/>
    </row>
    <row r="104" spans="1:10" ht="15" customHeight="1">
      <c r="A104" s="30" t="s">
        <v>241</v>
      </c>
      <c r="B104" s="29">
        <v>37635</v>
      </c>
      <c r="C104" s="39">
        <v>25</v>
      </c>
      <c r="D104" s="40">
        <v>6000</v>
      </c>
      <c r="E104" s="39"/>
      <c r="F104" s="40">
        <f>(E104*75)+D104</f>
        <v>6000</v>
      </c>
      <c r="G104" s="40">
        <v>3117</v>
      </c>
      <c r="H104" s="40">
        <f>G104/4</f>
        <v>779.25</v>
      </c>
      <c r="I104" s="26">
        <f>F104+H104-$I$134</f>
        <v>789.68410852713168</v>
      </c>
      <c r="J104" s="27"/>
    </row>
    <row r="105" spans="1:10" ht="15" customHeight="1">
      <c r="A105" s="23" t="s">
        <v>369</v>
      </c>
      <c r="B105" s="15">
        <v>11308</v>
      </c>
      <c r="C105" s="20">
        <v>25</v>
      </c>
      <c r="D105" s="21"/>
      <c r="E105" s="20">
        <v>14</v>
      </c>
      <c r="F105" s="21">
        <f>(E105*75)+D105</f>
        <v>1050</v>
      </c>
      <c r="G105" s="21"/>
      <c r="H105" s="21">
        <f>H104</f>
        <v>779.25</v>
      </c>
      <c r="I105" s="25">
        <f>F105+H105-$I$134</f>
        <v>-4160.3158914728683</v>
      </c>
      <c r="J105" s="9"/>
    </row>
    <row r="106" spans="1:10" ht="15" customHeight="1">
      <c r="A106" s="23" t="s">
        <v>237</v>
      </c>
      <c r="B106" s="15" t="s">
        <v>89</v>
      </c>
      <c r="C106" s="20">
        <v>25</v>
      </c>
      <c r="D106" s="21"/>
      <c r="E106" s="20">
        <v>46</v>
      </c>
      <c r="F106" s="21">
        <f t="shared" si="9"/>
        <v>3450</v>
      </c>
      <c r="G106" s="21"/>
      <c r="H106" s="21">
        <f>H105</f>
        <v>779.25</v>
      </c>
      <c r="I106" s="25">
        <f t="shared" si="10"/>
        <v>-1760.3158914728683</v>
      </c>
      <c r="J106" s="9"/>
    </row>
    <row r="107" spans="1:10" ht="15" customHeight="1">
      <c r="A107" s="9" t="s">
        <v>333</v>
      </c>
      <c r="B107" s="15" t="s">
        <v>105</v>
      </c>
      <c r="C107" s="20">
        <v>25</v>
      </c>
      <c r="D107" s="21"/>
      <c r="E107" s="20">
        <v>96</v>
      </c>
      <c r="F107" s="21">
        <f t="shared" si="9"/>
        <v>7200</v>
      </c>
      <c r="G107" s="21"/>
      <c r="H107" s="21">
        <f>H106</f>
        <v>779.25</v>
      </c>
      <c r="I107" s="25">
        <f t="shared" si="10"/>
        <v>1989.6841085271317</v>
      </c>
      <c r="J107" s="9"/>
    </row>
    <row r="108" spans="1:10" ht="15" customHeight="1">
      <c r="A108" s="56" t="s">
        <v>149</v>
      </c>
      <c r="B108" s="29" t="s">
        <v>198</v>
      </c>
      <c r="C108" s="39">
        <v>26</v>
      </c>
      <c r="D108" s="40">
        <v>10000</v>
      </c>
      <c r="E108" s="39"/>
      <c r="F108" s="40">
        <f>(E108*75)+D108</f>
        <v>10000</v>
      </c>
      <c r="G108" s="40">
        <v>2918</v>
      </c>
      <c r="H108" s="40">
        <f>G108/5</f>
        <v>583.6</v>
      </c>
      <c r="I108" s="26">
        <f>F108+H108-$I$134</f>
        <v>4594.034108527132</v>
      </c>
      <c r="J108" s="27"/>
    </row>
    <row r="109" spans="1:10" ht="15" customHeight="1">
      <c r="A109" s="9" t="s">
        <v>245</v>
      </c>
      <c r="B109" s="15">
        <v>11309</v>
      </c>
      <c r="C109" s="20">
        <v>26</v>
      </c>
      <c r="D109" s="21"/>
      <c r="E109" s="20">
        <v>40</v>
      </c>
      <c r="F109" s="21">
        <f>(E109*75)+D109</f>
        <v>3000</v>
      </c>
      <c r="G109" s="21"/>
      <c r="H109" s="21">
        <f>H108</f>
        <v>583.6</v>
      </c>
      <c r="I109" s="25">
        <f>F109+H109-$I$134</f>
        <v>-2405.9658914728684</v>
      </c>
      <c r="J109" s="9"/>
    </row>
    <row r="110" spans="1:10" ht="15" customHeight="1">
      <c r="A110" s="51" t="s">
        <v>370</v>
      </c>
      <c r="B110" s="15" t="s">
        <v>224</v>
      </c>
      <c r="C110" s="20">
        <v>26</v>
      </c>
      <c r="D110" s="21"/>
      <c r="E110" s="20">
        <v>34</v>
      </c>
      <c r="F110" s="21">
        <f t="shared" si="9"/>
        <v>2550</v>
      </c>
      <c r="G110" s="21"/>
      <c r="H110" s="21">
        <f>H109</f>
        <v>583.6</v>
      </c>
      <c r="I110" s="25">
        <f t="shared" si="10"/>
        <v>-2855.9658914728684</v>
      </c>
      <c r="J110" s="9"/>
    </row>
    <row r="111" spans="1:10" ht="15" customHeight="1">
      <c r="A111" s="55" t="s">
        <v>69</v>
      </c>
      <c r="B111" s="15">
        <v>11439</v>
      </c>
      <c r="C111" s="20">
        <v>26</v>
      </c>
      <c r="D111" s="21"/>
      <c r="E111" s="20">
        <v>41</v>
      </c>
      <c r="F111" s="21">
        <f t="shared" si="9"/>
        <v>3075</v>
      </c>
      <c r="G111" s="21"/>
      <c r="H111" s="21">
        <f>H110</f>
        <v>583.6</v>
      </c>
      <c r="I111" s="25">
        <f t="shared" si="10"/>
        <v>-2330.9658914728684</v>
      </c>
      <c r="J111" s="9"/>
    </row>
    <row r="112" spans="1:10" ht="15" customHeight="1">
      <c r="A112" s="9" t="s">
        <v>26</v>
      </c>
      <c r="B112" s="15" t="s">
        <v>137</v>
      </c>
      <c r="C112" s="20">
        <v>26</v>
      </c>
      <c r="D112" s="21"/>
      <c r="E112" s="20">
        <v>45</v>
      </c>
      <c r="F112" s="21">
        <f t="shared" si="9"/>
        <v>3375</v>
      </c>
      <c r="G112" s="21"/>
      <c r="H112" s="21">
        <f>H111</f>
        <v>583.6</v>
      </c>
      <c r="I112" s="25">
        <f t="shared" si="10"/>
        <v>-2030.9658914728684</v>
      </c>
      <c r="J112" s="9"/>
    </row>
    <row r="113" spans="1:10" ht="15" customHeight="1">
      <c r="A113" s="27" t="s">
        <v>259</v>
      </c>
      <c r="B113" s="29" t="s">
        <v>199</v>
      </c>
      <c r="C113" s="39">
        <v>27</v>
      </c>
      <c r="D113" s="40">
        <v>10000</v>
      </c>
      <c r="E113" s="39"/>
      <c r="F113" s="40">
        <f>(E113*75)+D113</f>
        <v>10000</v>
      </c>
      <c r="G113" s="40">
        <v>5214</v>
      </c>
      <c r="H113" s="40">
        <f>G113/5</f>
        <v>1042.8</v>
      </c>
      <c r="I113" s="26">
        <f>F113+H113-$I$134</f>
        <v>5053.234108527131</v>
      </c>
      <c r="J113" s="27"/>
    </row>
    <row r="114" spans="1:10" ht="15" customHeight="1">
      <c r="A114" s="51" t="s">
        <v>35</v>
      </c>
      <c r="B114" s="15" t="s">
        <v>107</v>
      </c>
      <c r="C114" s="20">
        <v>27</v>
      </c>
      <c r="D114" s="21"/>
      <c r="E114" s="20">
        <v>243</v>
      </c>
      <c r="F114" s="21">
        <f>(E114*150)+D114</f>
        <v>36450</v>
      </c>
      <c r="G114" s="21"/>
      <c r="H114" s="21">
        <f>H113</f>
        <v>1042.8</v>
      </c>
      <c r="I114" s="25">
        <f>F114+H114-$I$134</f>
        <v>31503.234108527133</v>
      </c>
      <c r="J114" s="9"/>
    </row>
    <row r="115" spans="1:10" ht="15" customHeight="1">
      <c r="A115" s="9" t="s">
        <v>144</v>
      </c>
      <c r="B115" s="15">
        <v>37170</v>
      </c>
      <c r="C115" s="20">
        <v>27</v>
      </c>
      <c r="D115" s="21"/>
      <c r="E115" s="20">
        <v>120</v>
      </c>
      <c r="F115" s="21">
        <f>(E115*75)+D115</f>
        <v>9000</v>
      </c>
      <c r="G115" s="21"/>
      <c r="H115" s="21">
        <f>H114</f>
        <v>1042.8</v>
      </c>
      <c r="I115" s="25">
        <f>F115+H115-$I$134</f>
        <v>4053.234108527131</v>
      </c>
      <c r="J115" s="9"/>
    </row>
    <row r="116" spans="1:10" ht="15" customHeight="1">
      <c r="A116" s="9" t="s">
        <v>31</v>
      </c>
      <c r="B116" s="15" t="s">
        <v>96</v>
      </c>
      <c r="C116" s="20">
        <v>27</v>
      </c>
      <c r="D116" s="21"/>
      <c r="E116" s="20">
        <v>232</v>
      </c>
      <c r="F116" s="21">
        <f>(E116*150)+D116</f>
        <v>34800</v>
      </c>
      <c r="G116" s="21"/>
      <c r="H116" s="21">
        <f>H115</f>
        <v>1042.8</v>
      </c>
      <c r="I116" s="25">
        <f t="shared" si="10"/>
        <v>29853.234108527133</v>
      </c>
      <c r="J116" s="9"/>
    </row>
    <row r="117" spans="1:10" ht="15" customHeight="1">
      <c r="A117" s="20" t="s">
        <v>338</v>
      </c>
      <c r="B117" s="15" t="s">
        <v>94</v>
      </c>
      <c r="C117" s="20">
        <v>27</v>
      </c>
      <c r="D117" s="21"/>
      <c r="E117" s="20">
        <v>241</v>
      </c>
      <c r="F117" s="21">
        <f>(E117*150)+D117</f>
        <v>36150</v>
      </c>
      <c r="G117" s="21"/>
      <c r="H117" s="21">
        <f>H116</f>
        <v>1042.8</v>
      </c>
      <c r="I117" s="25">
        <f t="shared" si="10"/>
        <v>31203.234108527133</v>
      </c>
      <c r="J117" s="9"/>
    </row>
    <row r="118" spans="1:10" ht="15" customHeight="1">
      <c r="A118" s="27" t="s">
        <v>288</v>
      </c>
      <c r="B118" s="29">
        <v>2509</v>
      </c>
      <c r="C118" s="39">
        <v>28</v>
      </c>
      <c r="D118" s="40">
        <v>10000</v>
      </c>
      <c r="E118" s="39"/>
      <c r="F118" s="40">
        <f>(E118*75)+D118</f>
        <v>10000</v>
      </c>
      <c r="G118" s="40">
        <v>2777</v>
      </c>
      <c r="H118" s="40">
        <f>G118/5</f>
        <v>555.4</v>
      </c>
      <c r="I118" s="26">
        <f>F118+H118-$I$134</f>
        <v>4565.8341085271313</v>
      </c>
      <c r="J118" s="27"/>
    </row>
    <row r="119" spans="1:10" ht="15" customHeight="1">
      <c r="A119" s="23" t="s">
        <v>222</v>
      </c>
      <c r="B119" s="15">
        <v>26320</v>
      </c>
      <c r="C119" s="20">
        <v>28</v>
      </c>
      <c r="D119" s="21"/>
      <c r="E119" s="20">
        <v>16</v>
      </c>
      <c r="F119" s="21">
        <f>(E119*75)+D119</f>
        <v>1200</v>
      </c>
      <c r="G119" s="21"/>
      <c r="H119" s="21">
        <f>H118</f>
        <v>555.4</v>
      </c>
      <c r="I119" s="25">
        <f>F119+H119-$I$134</f>
        <v>-4234.1658914728687</v>
      </c>
      <c r="J119" s="9"/>
    </row>
    <row r="120" spans="1:10" ht="15" customHeight="1">
      <c r="A120" s="9" t="s">
        <v>371</v>
      </c>
      <c r="B120" s="15">
        <v>2313</v>
      </c>
      <c r="C120" s="20">
        <v>28</v>
      </c>
      <c r="D120" s="21"/>
      <c r="E120" s="20">
        <v>15</v>
      </c>
      <c r="F120" s="21">
        <f>(E120*75)+D120</f>
        <v>1125</v>
      </c>
      <c r="G120" s="21"/>
      <c r="H120" s="21">
        <f>H119</f>
        <v>555.4</v>
      </c>
      <c r="I120" s="25">
        <f>F120+H120-$I$134</f>
        <v>-4309.1658914728687</v>
      </c>
      <c r="J120" s="9"/>
    </row>
    <row r="121" spans="1:10" ht="15" customHeight="1">
      <c r="A121" s="9" t="s">
        <v>372</v>
      </c>
      <c r="B121" s="15" t="s">
        <v>224</v>
      </c>
      <c r="C121" s="20">
        <v>28</v>
      </c>
      <c r="D121" s="21"/>
      <c r="E121" s="20">
        <v>38</v>
      </c>
      <c r="F121" s="21">
        <f t="shared" ref="F121:F127" si="11">(E121*75)+D121</f>
        <v>2850</v>
      </c>
      <c r="G121" s="21"/>
      <c r="H121" s="21">
        <f>H120</f>
        <v>555.4</v>
      </c>
      <c r="I121" s="25">
        <f t="shared" si="10"/>
        <v>-2584.1658914728682</v>
      </c>
      <c r="J121" s="9"/>
    </row>
    <row r="122" spans="1:10" ht="15" customHeight="1">
      <c r="A122" s="9" t="s">
        <v>70</v>
      </c>
      <c r="B122" s="15" t="s">
        <v>109</v>
      </c>
      <c r="C122" s="20">
        <v>28</v>
      </c>
      <c r="D122" s="21"/>
      <c r="E122" s="20">
        <v>31</v>
      </c>
      <c r="F122" s="21">
        <f t="shared" si="11"/>
        <v>2325</v>
      </c>
      <c r="G122" s="21"/>
      <c r="H122" s="21">
        <f>H121</f>
        <v>555.4</v>
      </c>
      <c r="I122" s="25">
        <f t="shared" si="10"/>
        <v>-3109.1658914728682</v>
      </c>
      <c r="J122" s="9"/>
    </row>
    <row r="123" spans="1:10" ht="15" customHeight="1">
      <c r="A123" s="27" t="s">
        <v>225</v>
      </c>
      <c r="B123" s="29">
        <v>11490</v>
      </c>
      <c r="C123" s="39">
        <v>29</v>
      </c>
      <c r="D123" s="40">
        <v>10000</v>
      </c>
      <c r="E123" s="39"/>
      <c r="F123" s="40">
        <f>(E123*75)+D123</f>
        <v>10000</v>
      </c>
      <c r="G123" s="40">
        <v>1007</v>
      </c>
      <c r="H123" s="40">
        <f>G123/5</f>
        <v>201.4</v>
      </c>
      <c r="I123" s="26">
        <f>F123+H123-$I$134</f>
        <v>4211.8341085271313</v>
      </c>
      <c r="J123" s="27"/>
    </row>
    <row r="124" spans="1:10" ht="15" customHeight="1">
      <c r="A124" s="51" t="s">
        <v>184</v>
      </c>
      <c r="B124" s="15">
        <v>41467</v>
      </c>
      <c r="C124" s="20">
        <v>29</v>
      </c>
      <c r="D124" s="21"/>
      <c r="E124" s="20">
        <v>47</v>
      </c>
      <c r="F124" s="21">
        <f>(E124*75)+D124</f>
        <v>3525</v>
      </c>
      <c r="G124" s="21"/>
      <c r="H124" s="21">
        <f>H123</f>
        <v>201.4</v>
      </c>
      <c r="I124" s="25">
        <f>F124+H124-$I$134</f>
        <v>-2263.1658914728682</v>
      </c>
      <c r="J124" s="9"/>
    </row>
    <row r="125" spans="1:10" ht="15" customHeight="1">
      <c r="A125" s="9" t="s">
        <v>273</v>
      </c>
      <c r="B125" s="15" t="s">
        <v>136</v>
      </c>
      <c r="C125" s="20">
        <v>29</v>
      </c>
      <c r="D125" s="21"/>
      <c r="E125" s="20">
        <v>62</v>
      </c>
      <c r="F125" s="21">
        <f>(E125*75)+D125</f>
        <v>4650</v>
      </c>
      <c r="G125" s="21"/>
      <c r="H125" s="21">
        <f>H124</f>
        <v>201.4</v>
      </c>
      <c r="I125" s="25">
        <f>F125+H125-$I$134</f>
        <v>-1138.1658914728687</v>
      </c>
      <c r="J125" s="9"/>
    </row>
    <row r="126" spans="1:10" s="12" customFormat="1" ht="15" customHeight="1">
      <c r="A126" s="9" t="s">
        <v>60</v>
      </c>
      <c r="B126" s="15" t="s">
        <v>99</v>
      </c>
      <c r="C126" s="20">
        <v>29</v>
      </c>
      <c r="D126" s="21"/>
      <c r="E126" s="20">
        <v>64</v>
      </c>
      <c r="F126" s="21">
        <f t="shared" si="11"/>
        <v>4800</v>
      </c>
      <c r="G126" s="21"/>
      <c r="H126" s="21">
        <f>H125</f>
        <v>201.4</v>
      </c>
      <c r="I126" s="25">
        <f t="shared" si="10"/>
        <v>-988.16589147286868</v>
      </c>
      <c r="J126" s="9"/>
    </row>
    <row r="127" spans="1:10" s="12" customFormat="1" ht="15" customHeight="1">
      <c r="A127" s="9" t="s">
        <v>159</v>
      </c>
      <c r="B127" s="15" t="s">
        <v>204</v>
      </c>
      <c r="C127" s="20">
        <v>29</v>
      </c>
      <c r="D127" s="21"/>
      <c r="E127" s="20">
        <v>20</v>
      </c>
      <c r="F127" s="21">
        <f t="shared" si="11"/>
        <v>1500</v>
      </c>
      <c r="G127" s="21"/>
      <c r="H127" s="21">
        <f>H126</f>
        <v>201.4</v>
      </c>
      <c r="I127" s="25">
        <f t="shared" si="10"/>
        <v>-4288.1658914728687</v>
      </c>
      <c r="J127" s="9"/>
    </row>
    <row r="128" spans="1:10" ht="15" customHeight="1">
      <c r="A128" s="27" t="s">
        <v>57</v>
      </c>
      <c r="B128" s="29" t="s">
        <v>104</v>
      </c>
      <c r="C128" s="39">
        <v>30</v>
      </c>
      <c r="D128" s="40">
        <v>10000</v>
      </c>
      <c r="E128" s="39"/>
      <c r="F128" s="40">
        <f>(E128*75)+D128</f>
        <v>10000</v>
      </c>
      <c r="G128" s="40">
        <v>430</v>
      </c>
      <c r="H128" s="40">
        <f>G128/5</f>
        <v>86</v>
      </c>
      <c r="I128" s="26">
        <f>F128+H128-$I$134</f>
        <v>4096.4341085271317</v>
      </c>
      <c r="J128" s="27"/>
    </row>
    <row r="129" spans="1:10" ht="15" customHeight="1">
      <c r="A129" s="23" t="s">
        <v>145</v>
      </c>
      <c r="B129" s="15">
        <v>40516</v>
      </c>
      <c r="C129" s="20">
        <v>30</v>
      </c>
      <c r="D129" s="21"/>
      <c r="E129" s="20">
        <v>190</v>
      </c>
      <c r="F129" s="21">
        <f>(E129*150)+D129</f>
        <v>28500</v>
      </c>
      <c r="G129" s="21"/>
      <c r="H129" s="21">
        <f>H128</f>
        <v>86</v>
      </c>
      <c r="I129" s="25">
        <f>F129+H129-$I$134</f>
        <v>22596.43410852713</v>
      </c>
      <c r="J129" s="9"/>
    </row>
    <row r="130" spans="1:10" ht="15" customHeight="1">
      <c r="A130" s="23" t="s">
        <v>157</v>
      </c>
      <c r="B130" s="15" t="s">
        <v>202</v>
      </c>
      <c r="C130" s="20">
        <v>30</v>
      </c>
      <c r="D130" s="21"/>
      <c r="E130" s="20">
        <v>44</v>
      </c>
      <c r="F130" s="21">
        <f>(E130*75)+D130</f>
        <v>3300</v>
      </c>
      <c r="G130" s="21"/>
      <c r="H130" s="21">
        <f>H129</f>
        <v>86</v>
      </c>
      <c r="I130" s="25">
        <f>F130+H130-$I$134</f>
        <v>-2603.5658914728683</v>
      </c>
      <c r="J130" s="9"/>
    </row>
    <row r="131" spans="1:10" ht="15" customHeight="1">
      <c r="A131" s="51" t="s">
        <v>15</v>
      </c>
      <c r="B131" s="15">
        <v>3660</v>
      </c>
      <c r="C131" s="20">
        <v>30</v>
      </c>
      <c r="D131" s="21"/>
      <c r="E131" s="20">
        <v>13</v>
      </c>
      <c r="F131" s="21">
        <f>(E131*75)+D131</f>
        <v>975</v>
      </c>
      <c r="G131" s="21"/>
      <c r="H131" s="21">
        <f>H130</f>
        <v>86</v>
      </c>
      <c r="I131" s="25">
        <f>F131+H131-$I$134</f>
        <v>-4928.5658914728683</v>
      </c>
      <c r="J131" s="9"/>
    </row>
    <row r="132" spans="1:10" ht="15" customHeight="1">
      <c r="A132" s="9" t="s">
        <v>180</v>
      </c>
      <c r="B132" s="15" t="s">
        <v>228</v>
      </c>
      <c r="C132" s="20">
        <v>30</v>
      </c>
      <c r="D132" s="21"/>
      <c r="E132" s="20">
        <v>174</v>
      </c>
      <c r="F132" s="21">
        <f>(E132*150)+D132</f>
        <v>26100</v>
      </c>
      <c r="G132" s="21"/>
      <c r="H132" s="21">
        <f>H131</f>
        <v>86</v>
      </c>
      <c r="I132" s="25">
        <f>F132+H132-$I$134</f>
        <v>20196.43410852713</v>
      </c>
      <c r="J132" s="9"/>
    </row>
    <row r="133" spans="1:10" ht="15" customHeight="1">
      <c r="A133" s="5"/>
      <c r="B133" s="18"/>
      <c r="C133" s="5"/>
      <c r="D133" s="6"/>
      <c r="E133" s="5"/>
      <c r="F133" s="6">
        <f>SUM(F4:F132)</f>
        <v>696825</v>
      </c>
      <c r="G133" s="6"/>
      <c r="H133" s="6">
        <f>SUM(H4:H132)</f>
        <v>75828.999999999956</v>
      </c>
      <c r="I133" s="6">
        <f>F133+H133</f>
        <v>772654</v>
      </c>
      <c r="J133" s="6"/>
    </row>
    <row r="134" spans="1:10" ht="15" customHeight="1">
      <c r="A134" s="5"/>
      <c r="B134" s="18"/>
      <c r="C134" s="5"/>
      <c r="D134" s="6"/>
      <c r="E134" s="5"/>
      <c r="F134" s="6"/>
      <c r="G134" s="6"/>
      <c r="H134" s="8" t="s">
        <v>59</v>
      </c>
      <c r="I134" s="6">
        <f>I133/(COUNTIF(A4:A132,"*"))</f>
        <v>5989.5658914728683</v>
      </c>
      <c r="J134" s="5"/>
    </row>
  </sheetData>
  <autoFilter ref="A3:J132" xr:uid="{6F474B58-787A-4D45-B02F-A5A27401A210}">
    <sortState xmlns:xlrd2="http://schemas.microsoft.com/office/spreadsheetml/2017/richdata2" ref="A4:J134">
      <sortCondition ref="C3:C132"/>
    </sortState>
  </autoFilter>
  <conditionalFormatting sqref="I4:I132">
    <cfRule type="cellIs" dxfId="0" priority="1" operator="lessThan">
      <formula>0</formula>
    </cfRule>
  </conditionalFormatting>
  <pageMargins left="0.7" right="0.7" top="0.75" bottom="0.75" header="0.3" footer="0.3"/>
  <pageSetup paperSize="9" scale="88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6</vt:i4>
      </vt:variant>
    </vt:vector>
  </HeadingPairs>
  <TitlesOfParts>
    <vt:vector size="6" baseType="lpstr">
      <vt:lpstr>KF steg 1 P18</vt:lpstr>
      <vt:lpstr>KF steg 1 F18</vt:lpstr>
      <vt:lpstr>KF steg 1 F16 </vt:lpstr>
      <vt:lpstr>KF steg 1 P16</vt:lpstr>
      <vt:lpstr>KF steg 1 P14</vt:lpstr>
      <vt:lpstr>KF steg 1 F14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Kendo UI</dc:creator>
  <cp:keywords/>
  <dc:description/>
  <cp:lastModifiedBy>Niklas Axvallen (Handboll)</cp:lastModifiedBy>
  <cp:revision/>
  <dcterms:created xsi:type="dcterms:W3CDTF">2019-09-22T17:39:16Z</dcterms:created>
  <dcterms:modified xsi:type="dcterms:W3CDTF">2024-12-02T11:54:39Z</dcterms:modified>
  <cp:category/>
  <cp:contentStatus/>
</cp:coreProperties>
</file>